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50" activeTab="1"/>
  </bookViews>
  <sheets>
    <sheet name="FCR Spreadsheet" sheetId="1" r:id="rId1"/>
    <sheet name="Salary Spreadsheet" sheetId="2" r:id="rId2"/>
  </sheets>
  <definedNames>
    <definedName name="_xlnm.Print_Area" localSheetId="0">'FCR Spreadsheet'!$A$1:$H$135</definedName>
    <definedName name="_xlnm.Print_Titles" localSheetId="0">'FCR Spreadsheet'!$1:$5</definedName>
  </definedNames>
  <calcPr fullCalcOnLoad="1"/>
</workbook>
</file>

<file path=xl/sharedStrings.xml><?xml version="1.0" encoding="utf-8"?>
<sst xmlns="http://schemas.openxmlformats.org/spreadsheetml/2006/main" count="101" uniqueCount="86">
  <si>
    <t>Costau llawn y prosiect</t>
  </si>
  <si>
    <r>
      <rPr>
        <b/>
        <sz val="14"/>
        <rFont val="Arial"/>
        <family val="2"/>
      </rPr>
      <t xml:space="preserve">Cam 6: </t>
    </r>
    <r>
      <rPr>
        <b/>
        <sz val="14"/>
        <rFont val="Arial"/>
        <family val="2"/>
      </rPr>
      <t>Costau llawn eich prosiect</t>
    </r>
  </si>
  <si>
    <t>Costau Cyfalaf</t>
  </si>
  <si>
    <t xml:space="preserve">Swydd </t>
  </si>
  <si>
    <t>%</t>
  </si>
  <si>
    <r>
      <rPr>
        <b/>
        <sz val="14"/>
        <rFont val="Arial"/>
        <family val="2"/>
      </rPr>
      <t xml:space="preserve">Cam 7: </t>
    </r>
    <r>
      <rPr>
        <b/>
        <sz val="14"/>
        <rFont val="Arial"/>
        <family val="2"/>
      </rPr>
      <t>Cyllid o ffynonellau eraill</t>
    </r>
  </si>
  <si>
    <t>Blwyddyn ariannu</t>
  </si>
  <si>
    <t>Uwchben y gyfradd hon mae'n rhaid i gyflogwyr ddechrau talu YG cyflogwyr</t>
  </si>
  <si>
    <t>Costau uniongyrchol</t>
  </si>
  <si>
    <t>Dyma gyfradd YG cyflogwyr ar enillion uwchben y trothwy</t>
  </si>
  <si>
    <t>Math o gost gyffredinol</t>
  </si>
  <si>
    <t>Cost gyffredinol math 1</t>
  </si>
  <si>
    <t>Cost gyffredinol math 2</t>
  </si>
  <si>
    <t>Cost gyffredinol math 3</t>
  </si>
  <si>
    <t>Canran o'r flwyddyn ariannu</t>
  </si>
  <si>
    <t>Nodwch ddata yn y celloedd na chysgodir yn unig. Peidiwch â newid celloedd a gysgodir.</t>
  </si>
  <si>
    <t>Hyd y prosiect (wythnosau) yn y flwyddyn ariannu</t>
  </si>
  <si>
    <t>Cyfanswm cyllid o ffynonellau eraill</t>
  </si>
  <si>
    <r>
      <rPr>
        <sz val="12"/>
        <color indexed="8"/>
        <rFont val="Arial"/>
        <family val="2"/>
      </rPr>
      <t>Os bydd y prosiect yn parhau am y flwyddyn ariannu gyfan, nodwch 52 neu gadewch yn wag.
Gweler adran 1.3 '</t>
    </r>
    <r>
      <rPr>
        <b/>
        <sz val="12"/>
        <color indexed="8"/>
        <rFont val="Arial"/>
        <family val="2"/>
      </rPr>
      <t>nodiadau arweiniad taenlen costau cyffredinol eich prosiect</t>
    </r>
    <r>
      <rPr>
        <sz val="12"/>
        <color indexed="8"/>
        <rFont val="Arial"/>
        <family val="2"/>
      </rPr>
      <t>' os bydd eich prosiect yn rhedeg am fwy na blwyddyn.</t>
    </r>
  </si>
  <si>
    <r>
      <rPr>
        <b/>
        <sz val="14"/>
        <rFont val="Arial"/>
        <family val="2"/>
      </rPr>
      <t xml:space="preserve">Cam 5: </t>
    </r>
    <r>
      <rPr>
        <b/>
        <sz val="14"/>
        <rFont val="Arial"/>
        <family val="2"/>
      </rPr>
      <t>Nodwch gostau cyffredinol eich mudiad</t>
    </r>
  </si>
  <si>
    <t>Cyfanswm cyfraniad tuag at eich prosiect</t>
  </si>
  <si>
    <t>£</t>
  </si>
  <si>
    <r>
      <rPr>
        <b/>
        <sz val="14"/>
        <rFont val="Arial"/>
        <family val="2"/>
      </rPr>
      <t xml:space="preserve">Cam 4: </t>
    </r>
    <r>
      <rPr>
        <b/>
        <sz val="14"/>
        <rFont val="Arial"/>
        <family val="2"/>
      </rPr>
      <t>Rhannu'r costau cyffredinol</t>
    </r>
  </si>
  <si>
    <t>Sut caiff y costau cyffredinol eu rhannu</t>
  </si>
  <si>
    <r>
      <rPr>
        <sz val="12"/>
        <color indexed="8"/>
        <rFont val="Arial"/>
        <family val="2"/>
      </rPr>
      <t xml:space="preserve">Dyma'r uchafswm cyfraniadau y gallwn eu gwneud tuag at eich prosiect.  </t>
    </r>
    <r>
      <rPr>
        <b/>
        <sz val="12"/>
        <color indexed="8"/>
        <rFont val="Arial"/>
        <family val="2"/>
      </rPr>
      <t xml:space="preserve">Gwiriwch hefyd p'un a oes gan y rhaglen rydych yn ymgeisio iddi uchafswm maint grant.  </t>
    </r>
    <r>
      <rPr>
        <b/>
        <sz val="12"/>
        <color indexed="8"/>
        <rFont val="Arial"/>
        <family val="2"/>
      </rPr>
      <t xml:space="preserve">Os oes, ni ddylech ymgeisio am fwy na'r swm hwnnw. </t>
    </r>
  </si>
  <si>
    <t>Cyfran y</t>
  </si>
  <si>
    <t>prosiect o'r</t>
  </si>
  <si>
    <t>costau cyffredinol</t>
  </si>
  <si>
    <t>Cyfanswm cyfran o'r costau cyffredinol</t>
  </si>
  <si>
    <t>Tuag at gostau uniongyrchol eich prosiect</t>
  </si>
  <si>
    <t>Tuag at gyfran eich prosiect o'r costau cyffredinol</t>
  </si>
  <si>
    <t>Eich prosiect</t>
  </si>
  <si>
    <t>Prosiectau eraill:</t>
  </si>
  <si>
    <t>Dyma gostau llawn eich prosiect</t>
  </si>
  <si>
    <t>Canran o ganlyniad i'ch prosiect</t>
  </si>
  <si>
    <t>Cynnydd mewn gweithgarwch o ganlyniad i'ch prosiect</t>
  </si>
  <si>
    <t>Nodwch y Cyfraddau Yswiriant Gwladol (YG)</t>
  </si>
  <si>
    <t>Nodwch gyfrannau'r prosiectau isod:</t>
  </si>
  <si>
    <t>Swm disgwyliedig ar gyfer y mudiad cyfan o'r ffynhonnell hon</t>
  </si>
  <si>
    <t>Swm disgwyliedig ar gyfer y prosiect hwn</t>
  </si>
  <si>
    <t>1. Rhestrwch y ffynonellau incwm y gellir eu defnyddio ar gyfer costau cyffredinol yn unig</t>
  </si>
  <si>
    <r>
      <rPr>
        <b/>
        <sz val="14"/>
        <rFont val="Arial"/>
        <family val="2"/>
      </rPr>
      <t xml:space="preserve">Cam 8: </t>
    </r>
    <r>
      <rPr>
        <b/>
        <sz val="14"/>
        <rFont val="Arial"/>
        <family val="2"/>
      </rPr>
      <t>Y cyfraniad y gallwch ofyn i ni ei wneud</t>
    </r>
  </si>
  <si>
    <t>3.  Rhestrwch ffynonellau incwm eraill ar gyfer y prosiect hwn a all gyfrannu at gostau uniongyrchol y prosiect a chostau cyffredinol</t>
  </si>
  <si>
    <t>£ o gostau cyffredinol i'w rhannu rhwng arianwyr sy'n cefnogi costau cyffredinol a chostau uniongyrchol y prosiect</t>
  </si>
  <si>
    <t>£ o gostau uniongyrchol i'w rhannu rhwng arianwyr sy'n cefnogi costau cyffredinol a chostau uniongyrchol y prosiect</t>
  </si>
  <si>
    <t>% o gostau i'w rhannu rhwng arianwyr sy'n cefnogi costau cyffredinol a chostau uniongyrchol y prosiect y mae arianwyr eraill yn eu cyfrannu</t>
  </si>
  <si>
    <t>Costau Refeniw</t>
  </si>
  <si>
    <t>Taenlen adennill costau llawn</t>
  </si>
  <si>
    <t>Enw’r mudiad</t>
  </si>
  <si>
    <t>Enw'r prosiect</t>
  </si>
  <si>
    <t>Costau refeniw</t>
  </si>
  <si>
    <t>Costau cyfalaf</t>
  </si>
  <si>
    <t>2.  Rhestrwch y ffynonellau incwm y gellir eu defnyddio ar gyfer costau uniongyrchol y prosiect hwn yn unig</t>
  </si>
  <si>
    <t>% o gostau uniongyrchol a gefnogir gan arianwyr sy'n cymysgu costau uniongyrchol a chostau cyffredinol</t>
  </si>
  <si>
    <t>Cyflog blynyddol ar gyfer cyfanswm yr oriau gwaith</t>
  </si>
  <si>
    <t>Symiau a gyfrifwyd ar gyfer y prosiect</t>
  </si>
  <si>
    <t>Cyfanswm cost y swydd ar y prosiect hwn</t>
  </si>
  <si>
    <t>Trothwy Enillion Eilaidd (£ y flwyddyn)</t>
  </si>
  <si>
    <t>Cyfran y prosiect o Yswiriant Gwladol Cyflogwyr</t>
  </si>
  <si>
    <t>Taenlen gyflogau ar gyfer costau uniongyrchol y prosiect ar ffurf cyflogau</t>
  </si>
  <si>
    <t>Nodwch deitl y swydd isod</t>
  </si>
  <si>
    <t>Nodwch y cyflog a'r oriau isod</t>
  </si>
  <si>
    <t>Cyflog ar gyfer gwaith y prosiect</t>
  </si>
  <si>
    <t>Cyfanswm costau staff uniongyrchol</t>
  </si>
  <si>
    <t>Cyfanswm oriau gweithio</t>
  </si>
  <si>
    <t>Oriau gweithio ar y prosiect hwn</t>
  </si>
  <si>
    <t>(£ y flwyddyn)</t>
  </si>
  <si>
    <t>Nifer yr wythnosau y mae'r swydd hon yn weithredol yn ystod y flwyddyn brosiect</t>
  </si>
  <si>
    <t>Os yn flwyddyn gyfan, 
nodwch 52</t>
  </si>
  <si>
    <t>Cyfradd pensiwn y cyflogwr</t>
  </si>
  <si>
    <t>Cyfradd Yswiriant Gwladol Cyflogwyr</t>
  </si>
  <si>
    <t>Cyfran y prosiect  o bensiwn cyflogwyr</t>
  </si>
  <si>
    <t>Disgrifiwch y math o gost gyffredinol, er enghraifft:Gweinyddu 
Adeiladau 
Rheolaeth a chefnogaeth</t>
  </si>
  <si>
    <t>Disgrifiwch sut caiff pob math ei rannu, er enghraifft:Nifer y staff
Arwynebedd llawr a ddefnyddir
Oriau staff</t>
  </si>
  <si>
    <r>
      <rPr>
        <b/>
        <sz val="14"/>
        <rFont val="Arial"/>
        <family val="2"/>
      </rPr>
      <t xml:space="preserve">Cam 2: </t>
    </r>
    <r>
      <rPr>
        <b/>
        <sz val="14"/>
        <rFont val="Arial"/>
        <family val="2"/>
      </rPr>
      <t>Nodwch gostau uniongyrchol eich prosiect</t>
    </r>
  </si>
  <si>
    <t>Cyfeiriwch at 'Nodiadau arweiniad taenlen costau cyffredinol y prosiect' am gymorth ym mhob cam a darllenwch yr arweiniad 'Ymgeisio am gostau cyffredinol eich prosiect' am astudiaethau achos a gwybodaeth bellach.</t>
  </si>
  <si>
    <t>Rhestrwch ddisgrifiadau'r costau a'r symiau</t>
  </si>
  <si>
    <t>Rhestrwch y prosiectau isod:</t>
  </si>
  <si>
    <t>Costau cyffredinol</t>
  </si>
  <si>
    <t>e.e. 2015/16 neu 2015</t>
  </si>
  <si>
    <t>Cyfanswm costau prosiect uniongyrchol</t>
  </si>
  <si>
    <t>Cyfansymiau</t>
  </si>
  <si>
    <t>Swm disgwyliedig £</t>
  </si>
  <si>
    <t>(yr wythnos)</t>
  </si>
  <si>
    <r>
      <rPr>
        <b/>
        <sz val="14"/>
        <rFont val="Arial"/>
        <family val="2"/>
      </rPr>
      <t xml:space="preserve">Cam 1: </t>
    </r>
    <r>
      <rPr>
        <b/>
        <sz val="14"/>
        <rFont val="Arial"/>
        <family val="2"/>
      </rPr>
      <t>Gwybodaeth am eich prosiect</t>
    </r>
  </si>
  <si>
    <r>
      <rPr>
        <b/>
        <sz val="14"/>
        <rFont val="Arial"/>
        <family val="2"/>
      </rPr>
      <t xml:space="preserve">Cam 3: </t>
    </r>
    <r>
      <rPr>
        <b/>
        <sz val="14"/>
        <rFont val="Arial"/>
        <family val="2"/>
      </rPr>
      <t>Disgrifiwch sut caiff costau cyffredinol eich mudiad eu rhannu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</si>
</sst>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;\(#,###.00\);\-;@"/>
    <numFmt numFmtId="165" formatCode="#,###.00%;\(#,###.00\)%;0.00%;@"/>
    <numFmt numFmtId="166" formatCode="#,##0.0;\(#,##0.0\);\-;@"/>
    <numFmt numFmtId="167" formatCode="#,###;\(#,###\);\-;@"/>
    <numFmt numFmtId="168" formatCode="#,###%;\(#,###\)%;0%;@"/>
    <numFmt numFmtId="169" formatCode="_-&quot;£&quot;* #,##0_-;\-&quot;£&quot;* #,##0_-;_-&quot;£&quot;* &quot;-&quot;??_-;_-@_-"/>
    <numFmt numFmtId="170" formatCode="0.0%"/>
    <numFmt numFmtId="171" formatCode="0.0"/>
    <numFmt numFmtId="172" formatCode="#,##0.0"/>
    <numFmt numFmtId="173" formatCode="&quot;£&quot;#,##0"/>
    <numFmt numFmtId="174" formatCode="mmm\-yyyy"/>
    <numFmt numFmtId="175" formatCode="[$-809]dd\ mmmm\ yyyy"/>
    <numFmt numFmtId="176" formatCode="[$-809]d\ mmmm\ yyyy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12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1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/>
    </xf>
    <xf numFmtId="167" fontId="0" fillId="33" borderId="0" xfId="0" applyNumberFormat="1" applyFont="1" applyFill="1" applyBorder="1" applyAlignment="1">
      <alignment vertical="center"/>
    </xf>
    <xf numFmtId="167" fontId="0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167" fontId="5" fillId="0" borderId="13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35" borderId="14" xfId="0" applyFont="1" applyFill="1" applyBorder="1" applyAlignment="1" applyProtection="1">
      <alignment vertical="center"/>
      <protection locked="0"/>
    </xf>
    <xf numFmtId="167" fontId="5" fillId="0" borderId="15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4" borderId="10" xfId="0" applyFont="1" applyFill="1" applyBorder="1" applyAlignment="1">
      <alignment vertical="center"/>
    </xf>
    <xf numFmtId="167" fontId="5" fillId="34" borderId="15" xfId="0" applyNumberFormat="1" applyFont="1" applyFill="1" applyBorder="1" applyAlignment="1">
      <alignment vertical="center"/>
    </xf>
    <xf numFmtId="0" fontId="5" fillId="35" borderId="14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/>
    </xf>
    <xf numFmtId="164" fontId="5" fillId="34" borderId="16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167" fontId="5" fillId="35" borderId="15" xfId="0" applyNumberFormat="1" applyFont="1" applyFill="1" applyBorder="1" applyAlignment="1" applyProtection="1">
      <alignment horizontal="right" vertical="center" wrapText="1"/>
      <protection locked="0"/>
    </xf>
    <xf numFmtId="167" fontId="5" fillId="34" borderId="17" xfId="0" applyNumberFormat="1" applyFont="1" applyFill="1" applyBorder="1" applyAlignment="1">
      <alignment/>
    </xf>
    <xf numFmtId="167" fontId="5" fillId="34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67" fontId="5" fillId="35" borderId="15" xfId="0" applyNumberFormat="1" applyFont="1" applyFill="1" applyBorder="1" applyAlignment="1" applyProtection="1">
      <alignment horizontal="right" vertical="center"/>
      <protection locked="0"/>
    </xf>
    <xf numFmtId="167" fontId="5" fillId="35" borderId="15" xfId="0" applyNumberFormat="1" applyFont="1" applyFill="1" applyBorder="1" applyAlignment="1" applyProtection="1">
      <alignment vertical="center"/>
      <protection locked="0"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5" fillId="34" borderId="1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3" borderId="14" xfId="0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>
      <alignment/>
    </xf>
    <xf numFmtId="0" fontId="5" fillId="34" borderId="17" xfId="0" applyFont="1" applyFill="1" applyBorder="1" applyAlignment="1">
      <alignment vertical="center"/>
    </xf>
    <xf numFmtId="0" fontId="5" fillId="34" borderId="21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22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6" fillId="34" borderId="18" xfId="0" applyFont="1" applyFill="1" applyBorder="1" applyAlignment="1">
      <alignment vertical="top"/>
    </xf>
    <xf numFmtId="166" fontId="0" fillId="33" borderId="0" xfId="0" applyNumberFormat="1" applyFont="1" applyFill="1" applyAlignment="1">
      <alignment horizontal="left"/>
    </xf>
    <xf numFmtId="166" fontId="5" fillId="34" borderId="23" xfId="0" applyNumberFormat="1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/>
    </xf>
    <xf numFmtId="168" fontId="5" fillId="34" borderId="25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166" fontId="5" fillId="34" borderId="23" xfId="0" applyNumberFormat="1" applyFont="1" applyFill="1" applyBorder="1" applyAlignment="1">
      <alignment horizontal="left"/>
    </xf>
    <xf numFmtId="0" fontId="5" fillId="34" borderId="23" xfId="0" applyFont="1" applyFill="1" applyBorder="1" applyAlignment="1">
      <alignment vertical="center"/>
    </xf>
    <xf numFmtId="166" fontId="0" fillId="33" borderId="0" xfId="0" applyNumberFormat="1" applyFont="1" applyFill="1" applyBorder="1" applyAlignment="1">
      <alignment horizontal="left"/>
    </xf>
    <xf numFmtId="0" fontId="3" fillId="34" borderId="26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166" fontId="5" fillId="33" borderId="0" xfId="0" applyNumberFormat="1" applyFont="1" applyFill="1" applyBorder="1" applyAlignment="1">
      <alignment horizontal="left"/>
    </xf>
    <xf numFmtId="0" fontId="5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166" fontId="5" fillId="34" borderId="27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vertical="center"/>
    </xf>
    <xf numFmtId="166" fontId="5" fillId="34" borderId="26" xfId="0" applyNumberFormat="1" applyFont="1" applyFill="1" applyBorder="1" applyAlignment="1">
      <alignment horizontal="left" vertical="center"/>
    </xf>
    <xf numFmtId="168" fontId="5" fillId="34" borderId="15" xfId="0" applyNumberFormat="1" applyFont="1" applyFill="1" applyBorder="1" applyAlignment="1">
      <alignment vertical="center"/>
    </xf>
    <xf numFmtId="168" fontId="5" fillId="34" borderId="17" xfId="0" applyNumberFormat="1" applyFont="1" applyFill="1" applyBorder="1" applyAlignment="1">
      <alignment vertical="center"/>
    </xf>
    <xf numFmtId="168" fontId="0" fillId="33" borderId="0" xfId="0" applyNumberFormat="1" applyFont="1" applyFill="1" applyBorder="1" applyAlignment="1">
      <alignment vertical="center"/>
    </xf>
    <xf numFmtId="167" fontId="5" fillId="34" borderId="17" xfId="0" applyNumberFormat="1" applyFont="1" applyFill="1" applyBorder="1" applyAlignment="1">
      <alignment vertical="center"/>
    </xf>
    <xf numFmtId="167" fontId="0" fillId="33" borderId="10" xfId="0" applyNumberFormat="1" applyFont="1" applyFill="1" applyBorder="1" applyAlignment="1">
      <alignment/>
    </xf>
    <xf numFmtId="0" fontId="6" fillId="34" borderId="26" xfId="0" applyFont="1" applyFill="1" applyBorder="1" applyAlignment="1">
      <alignment vertical="center"/>
    </xf>
    <xf numFmtId="166" fontId="5" fillId="34" borderId="27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/>
    </xf>
    <xf numFmtId="167" fontId="6" fillId="34" borderId="17" xfId="0" applyNumberFormat="1" applyFont="1" applyFill="1" applyBorder="1" applyAlignment="1">
      <alignment vertical="center"/>
    </xf>
    <xf numFmtId="0" fontId="6" fillId="34" borderId="28" xfId="0" applyFont="1" applyFill="1" applyBorder="1" applyAlignment="1">
      <alignment vertical="top"/>
    </xf>
    <xf numFmtId="0" fontId="5" fillId="34" borderId="12" xfId="0" applyFont="1" applyFill="1" applyBorder="1" applyAlignment="1">
      <alignment/>
    </xf>
    <xf numFmtId="166" fontId="6" fillId="34" borderId="27" xfId="0" applyNumberFormat="1" applyFont="1" applyFill="1" applyBorder="1" applyAlignment="1">
      <alignment horizontal="left" vertical="top"/>
    </xf>
    <xf numFmtId="166" fontId="5" fillId="34" borderId="23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12" xfId="0" applyFont="1" applyFill="1" applyBorder="1" applyAlignment="1">
      <alignment horizontal="right" wrapText="1"/>
    </xf>
    <xf numFmtId="0" fontId="5" fillId="34" borderId="23" xfId="0" applyFont="1" applyFill="1" applyBorder="1" applyAlignment="1">
      <alignment/>
    </xf>
    <xf numFmtId="0" fontId="5" fillId="34" borderId="17" xfId="0" applyFont="1" applyFill="1" applyBorder="1" applyAlignment="1">
      <alignment horizontal="justify" vertical="center" wrapText="1"/>
    </xf>
    <xf numFmtId="0" fontId="5" fillId="34" borderId="19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 wrapText="1"/>
    </xf>
    <xf numFmtId="167" fontId="5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 applyProtection="1">
      <alignment horizontal="justify" vertical="center" wrapText="1"/>
      <protection locked="0"/>
    </xf>
    <xf numFmtId="165" fontId="5" fillId="0" borderId="15" xfId="0" applyNumberFormat="1" applyFont="1" applyFill="1" applyBorder="1" applyAlignment="1" applyProtection="1">
      <alignment vertical="center"/>
      <protection locked="0"/>
    </xf>
    <xf numFmtId="0" fontId="5" fillId="34" borderId="26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justify" vertical="top" wrapText="1"/>
    </xf>
    <xf numFmtId="165" fontId="5" fillId="34" borderId="16" xfId="0" applyNumberFormat="1" applyFont="1" applyFill="1" applyBorder="1" applyAlignment="1">
      <alignment/>
    </xf>
    <xf numFmtId="167" fontId="5" fillId="34" borderId="29" xfId="0" applyNumberFormat="1" applyFont="1" applyFill="1" applyBorder="1" applyAlignment="1">
      <alignment/>
    </xf>
    <xf numFmtId="167" fontId="5" fillId="34" borderId="16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justify" vertical="top" wrapText="1"/>
    </xf>
    <xf numFmtId="164" fontId="6" fillId="34" borderId="15" xfId="0" applyNumberFormat="1" applyFont="1" applyFill="1" applyBorder="1" applyAlignment="1">
      <alignment/>
    </xf>
    <xf numFmtId="165" fontId="6" fillId="34" borderId="15" xfId="0" applyNumberFormat="1" applyFont="1" applyFill="1" applyBorder="1" applyAlignment="1">
      <alignment/>
    </xf>
    <xf numFmtId="167" fontId="6" fillId="34" borderId="15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7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169" fontId="5" fillId="34" borderId="30" xfId="44" applyNumberFormat="1" applyFont="1" applyFill="1" applyBorder="1" applyAlignment="1">
      <alignment horizontal="right" vertical="center" wrapText="1"/>
    </xf>
    <xf numFmtId="165" fontId="5" fillId="34" borderId="29" xfId="0" applyNumberFormat="1" applyFont="1" applyFill="1" applyBorder="1" applyAlignment="1">
      <alignment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0" fontId="6" fillId="34" borderId="19" xfId="0" applyFont="1" applyFill="1" applyBorder="1" applyAlignment="1">
      <alignment horizontal="left"/>
    </xf>
    <xf numFmtId="171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172" fontId="5" fillId="0" borderId="15" xfId="0" applyNumberFormat="1" applyFont="1" applyFill="1" applyBorder="1" applyAlignment="1" applyProtection="1">
      <alignment horizontal="right" vertical="center"/>
      <protection locked="0"/>
    </xf>
    <xf numFmtId="173" fontId="5" fillId="0" borderId="15" xfId="0" applyNumberFormat="1" applyFont="1" applyFill="1" applyBorder="1" applyAlignment="1" applyProtection="1">
      <alignment vertical="center"/>
      <protection locked="0"/>
    </xf>
    <xf numFmtId="0" fontId="5" fillId="34" borderId="3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top" wrapText="1"/>
    </xf>
    <xf numFmtId="0" fontId="5" fillId="34" borderId="27" xfId="0" applyFont="1" applyFill="1" applyBorder="1" applyAlignment="1">
      <alignment horizontal="left" vertical="center"/>
    </xf>
    <xf numFmtId="164" fontId="5" fillId="0" borderId="31" xfId="0" applyNumberFormat="1" applyFont="1" applyBorder="1" applyAlignment="1" applyProtection="1">
      <alignment vertical="center"/>
      <protection locked="0"/>
    </xf>
    <xf numFmtId="164" fontId="5" fillId="34" borderId="13" xfId="0" applyNumberFormat="1" applyFont="1" applyFill="1" applyBorder="1" applyAlignment="1">
      <alignment vertical="center"/>
    </xf>
    <xf numFmtId="164" fontId="5" fillId="34" borderId="21" xfId="0" applyNumberFormat="1" applyFont="1" applyFill="1" applyBorder="1" applyAlignment="1">
      <alignment vertical="center"/>
    </xf>
    <xf numFmtId="0" fontId="5" fillId="34" borderId="3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top"/>
    </xf>
    <xf numFmtId="167" fontId="5" fillId="34" borderId="33" xfId="0" applyNumberFormat="1" applyFont="1" applyFill="1" applyBorder="1" applyAlignment="1">
      <alignment vertical="center"/>
    </xf>
    <xf numFmtId="169" fontId="5" fillId="34" borderId="32" xfId="44" applyNumberFormat="1" applyFont="1" applyFill="1" applyBorder="1" applyAlignment="1">
      <alignment vertical="center"/>
    </xf>
    <xf numFmtId="10" fontId="5" fillId="34" borderId="32" xfId="57" applyNumberFormat="1" applyFont="1" applyFill="1" applyBorder="1" applyAlignment="1">
      <alignment vertical="center"/>
    </xf>
    <xf numFmtId="167" fontId="5" fillId="34" borderId="32" xfId="0" applyNumberFormat="1" applyFont="1" applyFill="1" applyBorder="1" applyAlignment="1">
      <alignment vertical="center"/>
    </xf>
    <xf numFmtId="9" fontId="5" fillId="34" borderId="32" xfId="57" applyFont="1" applyFill="1" applyBorder="1" applyAlignment="1">
      <alignment vertical="center"/>
    </xf>
    <xf numFmtId="0" fontId="6" fillId="34" borderId="34" xfId="0" applyFont="1" applyFill="1" applyBorder="1" applyAlignment="1">
      <alignment horizontal="right" vertical="center" wrapText="1"/>
    </xf>
    <xf numFmtId="0" fontId="6" fillId="34" borderId="35" xfId="0" applyFont="1" applyFill="1" applyBorder="1" applyAlignment="1">
      <alignment horizontal="right" vertical="center" wrapText="1"/>
    </xf>
    <xf numFmtId="0" fontId="6" fillId="34" borderId="17" xfId="0" applyFont="1" applyFill="1" applyBorder="1" applyAlignment="1">
      <alignment vertical="top" wrapText="1"/>
    </xf>
    <xf numFmtId="166" fontId="6" fillId="34" borderId="27" xfId="0" applyNumberFormat="1" applyFont="1" applyFill="1" applyBorder="1" applyAlignment="1">
      <alignment vertical="top"/>
    </xf>
    <xf numFmtId="166" fontId="6" fillId="34" borderId="23" xfId="0" applyNumberFormat="1" applyFont="1" applyFill="1" applyBorder="1" applyAlignment="1">
      <alignment vertical="top"/>
    </xf>
    <xf numFmtId="166" fontId="6" fillId="34" borderId="26" xfId="0" applyNumberFormat="1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166" fontId="6" fillId="34" borderId="26" xfId="0" applyNumberFormat="1" applyFont="1" applyFill="1" applyBorder="1" applyAlignment="1">
      <alignment horizontal="left"/>
    </xf>
    <xf numFmtId="166" fontId="6" fillId="34" borderId="28" xfId="0" applyNumberFormat="1" applyFont="1" applyFill="1" applyBorder="1" applyAlignment="1">
      <alignment horizontal="left"/>
    </xf>
    <xf numFmtId="0" fontId="6" fillId="34" borderId="12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6" fillId="34" borderId="23" xfId="0" applyFont="1" applyFill="1" applyBorder="1" applyAlignment="1">
      <alignment vertical="center"/>
    </xf>
    <xf numFmtId="0" fontId="0" fillId="36" borderId="10" xfId="0" applyFont="1" applyFill="1" applyBorder="1" applyAlignment="1">
      <alignment/>
    </xf>
    <xf numFmtId="0" fontId="3" fillId="36" borderId="11" xfId="0" applyFont="1" applyFill="1" applyBorder="1" applyAlignment="1">
      <alignment horizontal="right" vertical="center"/>
    </xf>
    <xf numFmtId="0" fontId="4" fillId="36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/>
    </xf>
    <xf numFmtId="0" fontId="4" fillId="36" borderId="11" xfId="0" applyFont="1" applyFill="1" applyBorder="1" applyAlignment="1">
      <alignment/>
    </xf>
    <xf numFmtId="0" fontId="6" fillId="34" borderId="36" xfId="0" applyFont="1" applyFill="1" applyBorder="1" applyAlignment="1">
      <alignment horizontal="right" vertical="center" wrapText="1"/>
    </xf>
    <xf numFmtId="0" fontId="4" fillId="36" borderId="10" xfId="0" applyFont="1" applyFill="1" applyBorder="1" applyAlignment="1" applyProtection="1">
      <alignment horizontal="right" vertical="center" wrapText="1"/>
      <protection locked="0"/>
    </xf>
    <xf numFmtId="0" fontId="4" fillId="36" borderId="11" xfId="0" applyFont="1" applyFill="1" applyBorder="1" applyAlignment="1" applyProtection="1">
      <alignment horizontal="right" vertical="center" wrapText="1"/>
      <protection locked="0"/>
    </xf>
    <xf numFmtId="0" fontId="5" fillId="36" borderId="0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  <xf numFmtId="0" fontId="6" fillId="34" borderId="37" xfId="0" applyFont="1" applyFill="1" applyBorder="1" applyAlignment="1">
      <alignment/>
    </xf>
    <xf numFmtId="0" fontId="6" fillId="34" borderId="26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6" fillId="34" borderId="14" xfId="0" applyFont="1" applyFill="1" applyBorder="1" applyAlignment="1">
      <alignment vertical="center"/>
    </xf>
    <xf numFmtId="168" fontId="6" fillId="34" borderId="38" xfId="0" applyNumberFormat="1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right"/>
    </xf>
    <xf numFmtId="0" fontId="6" fillId="34" borderId="32" xfId="0" applyFont="1" applyFill="1" applyBorder="1" applyAlignment="1">
      <alignment horizontal="left" wrapText="1"/>
    </xf>
    <xf numFmtId="0" fontId="5" fillId="34" borderId="13" xfId="0" applyFont="1" applyFill="1" applyBorder="1" applyAlignment="1">
      <alignment horizontal="left" vertical="top" wrapText="1"/>
    </xf>
    <xf numFmtId="0" fontId="5" fillId="34" borderId="39" xfId="0" applyFont="1" applyFill="1" applyBorder="1" applyAlignment="1">
      <alignment horizontal="left" vertical="top" wrapText="1"/>
    </xf>
    <xf numFmtId="0" fontId="5" fillId="34" borderId="4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64" fontId="5" fillId="34" borderId="17" xfId="0" applyNumberFormat="1" applyFont="1" applyFill="1" applyBorder="1" applyAlignment="1">
      <alignment horizontal="right" vertical="center" wrapText="1"/>
    </xf>
    <xf numFmtId="164" fontId="5" fillId="34" borderId="15" xfId="0" applyNumberFormat="1" applyFont="1" applyFill="1" applyBorder="1" applyAlignment="1">
      <alignment vertical="center"/>
    </xf>
    <xf numFmtId="0" fontId="6" fillId="34" borderId="41" xfId="0" applyFont="1" applyFill="1" applyBorder="1" applyAlignment="1">
      <alignment horizontal="left" vertical="center" wrapText="1"/>
    </xf>
    <xf numFmtId="0" fontId="6" fillId="34" borderId="42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/>
    </xf>
    <xf numFmtId="165" fontId="5" fillId="0" borderId="13" xfId="0" applyNumberFormat="1" applyFont="1" applyBorder="1" applyAlignment="1" applyProtection="1">
      <alignment vertical="center"/>
      <protection locked="0"/>
    </xf>
    <xf numFmtId="3" fontId="5" fillId="0" borderId="21" xfId="0" applyNumberFormat="1" applyFont="1" applyBorder="1" applyAlignment="1" applyProtection="1">
      <alignment horizontal="right" vertical="center"/>
      <protection locked="0"/>
    </xf>
    <xf numFmtId="3" fontId="5" fillId="0" borderId="13" xfId="0" applyNumberFormat="1" applyFont="1" applyBorder="1" applyAlignment="1" applyProtection="1">
      <alignment horizontal="right" vertical="center"/>
      <protection locked="0"/>
    </xf>
    <xf numFmtId="164" fontId="5" fillId="0" borderId="43" xfId="0" applyNumberFormat="1" applyFont="1" applyBorder="1" applyAlignment="1" applyProtection="1">
      <alignment vertical="center"/>
      <protection locked="0"/>
    </xf>
    <xf numFmtId="8" fontId="5" fillId="0" borderId="32" xfId="0" applyNumberFormat="1" applyFont="1" applyBorder="1" applyAlignment="1" applyProtection="1">
      <alignment/>
      <protection locked="0"/>
    </xf>
    <xf numFmtId="166" fontId="3" fillId="36" borderId="23" xfId="0" applyNumberFormat="1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/>
    </xf>
    <xf numFmtId="0" fontId="5" fillId="34" borderId="38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left" vertical="center"/>
    </xf>
    <xf numFmtId="0" fontId="4" fillId="36" borderId="44" xfId="0" applyFont="1" applyFill="1" applyBorder="1" applyAlignment="1">
      <alignment vertical="center"/>
    </xf>
    <xf numFmtId="0" fontId="7" fillId="34" borderId="35" xfId="0" applyFont="1" applyFill="1" applyBorder="1" applyAlignment="1">
      <alignment vertical="top" wrapText="1"/>
    </xf>
    <xf numFmtId="0" fontId="5" fillId="34" borderId="45" xfId="0" applyFont="1" applyFill="1" applyBorder="1" applyAlignment="1">
      <alignment vertical="center"/>
    </xf>
    <xf numFmtId="166" fontId="5" fillId="34" borderId="44" xfId="0" applyNumberFormat="1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right" vertical="center"/>
    </xf>
    <xf numFmtId="0" fontId="5" fillId="34" borderId="46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right" vertical="center"/>
    </xf>
    <xf numFmtId="0" fontId="6" fillId="34" borderId="25" xfId="0" applyFont="1" applyFill="1" applyBorder="1" applyAlignment="1">
      <alignment vertical="top" wrapText="1"/>
    </xf>
    <xf numFmtId="0" fontId="6" fillId="36" borderId="47" xfId="0" applyFont="1" applyFill="1" applyBorder="1" applyAlignment="1" applyProtection="1">
      <alignment horizontal="left" vertical="center"/>
      <protection locked="0"/>
    </xf>
    <xf numFmtId="0" fontId="6" fillId="34" borderId="35" xfId="0" applyFont="1" applyFill="1" applyBorder="1" applyAlignment="1">
      <alignment horizontal="right" vertical="center"/>
    </xf>
    <xf numFmtId="167" fontId="6" fillId="34" borderId="35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right" vertical="center" wrapText="1"/>
    </xf>
    <xf numFmtId="166" fontId="5" fillId="35" borderId="23" xfId="0" applyNumberFormat="1" applyFont="1" applyFill="1" applyBorder="1" applyAlignment="1" applyProtection="1">
      <alignment horizontal="left" vertical="top"/>
      <protection locked="0"/>
    </xf>
    <xf numFmtId="166" fontId="5" fillId="35" borderId="14" xfId="0" applyNumberFormat="1" applyFont="1" applyFill="1" applyBorder="1" applyAlignment="1" applyProtection="1">
      <alignment horizontal="left" vertical="top"/>
      <protection locked="0"/>
    </xf>
    <xf numFmtId="166" fontId="5" fillId="35" borderId="17" xfId="0" applyNumberFormat="1" applyFont="1" applyFill="1" applyBorder="1" applyAlignment="1" applyProtection="1">
      <alignment horizontal="left" vertical="top"/>
      <protection locked="0"/>
    </xf>
    <xf numFmtId="0" fontId="5" fillId="34" borderId="45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48" xfId="0" applyFont="1" applyFill="1" applyBorder="1" applyAlignment="1">
      <alignment horizontal="left" vertical="center" wrapText="1"/>
    </xf>
    <xf numFmtId="166" fontId="5" fillId="34" borderId="23" xfId="0" applyNumberFormat="1" applyFont="1" applyFill="1" applyBorder="1" applyAlignment="1" applyProtection="1">
      <alignment horizontal="left" vertical="center"/>
      <protection locked="0"/>
    </xf>
    <xf numFmtId="166" fontId="5" fillId="34" borderId="14" xfId="0" applyNumberFormat="1" applyFont="1" applyFill="1" applyBorder="1" applyAlignment="1" applyProtection="1">
      <alignment horizontal="left" vertical="center"/>
      <protection locked="0"/>
    </xf>
    <xf numFmtId="166" fontId="5" fillId="34" borderId="17" xfId="0" applyNumberFormat="1" applyFont="1" applyFill="1" applyBorder="1" applyAlignment="1" applyProtection="1">
      <alignment horizontal="left" vertical="center"/>
      <protection locked="0"/>
    </xf>
    <xf numFmtId="0" fontId="6" fillId="34" borderId="49" xfId="0" applyFont="1" applyFill="1" applyBorder="1" applyAlignment="1">
      <alignment horizontal="left"/>
    </xf>
    <xf numFmtId="0" fontId="6" fillId="34" borderId="50" xfId="0" applyFont="1" applyFill="1" applyBorder="1" applyAlignment="1">
      <alignment horizontal="left"/>
    </xf>
    <xf numFmtId="0" fontId="6" fillId="34" borderId="51" xfId="0" applyFont="1" applyFill="1" applyBorder="1" applyAlignment="1">
      <alignment horizontal="left"/>
    </xf>
    <xf numFmtId="0" fontId="6" fillId="34" borderId="27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166" fontId="5" fillId="35" borderId="23" xfId="0" applyNumberFormat="1" applyFont="1" applyFill="1" applyBorder="1" applyAlignment="1" applyProtection="1">
      <alignment horizontal="left"/>
      <protection locked="0"/>
    </xf>
    <xf numFmtId="166" fontId="5" fillId="35" borderId="14" xfId="0" applyNumberFormat="1" applyFont="1" applyFill="1" applyBorder="1" applyAlignment="1" applyProtection="1">
      <alignment horizontal="left"/>
      <protection locked="0"/>
    </xf>
    <xf numFmtId="166" fontId="5" fillId="35" borderId="17" xfId="0" applyNumberFormat="1" applyFont="1" applyFill="1" applyBorder="1" applyAlignment="1" applyProtection="1">
      <alignment horizontal="left"/>
      <protection locked="0"/>
    </xf>
    <xf numFmtId="0" fontId="5" fillId="34" borderId="32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 wrapText="1"/>
    </xf>
    <xf numFmtId="166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166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166" fontId="5" fillId="34" borderId="17" xfId="0" applyNumberFormat="1" applyFont="1" applyFill="1" applyBorder="1" applyAlignment="1" applyProtection="1">
      <alignment horizontal="left" vertical="center" wrapText="1"/>
      <protection locked="0"/>
    </xf>
    <xf numFmtId="166" fontId="5" fillId="35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166" fontId="5" fillId="35" borderId="14" xfId="0" applyNumberFormat="1" applyFont="1" applyFill="1" applyBorder="1" applyAlignment="1" applyProtection="1">
      <alignment horizontal="left" vertical="center" wrapText="1"/>
      <protection locked="0"/>
    </xf>
    <xf numFmtId="166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44" xfId="0" applyFont="1" applyFill="1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left" wrapText="1"/>
      <protection locked="0"/>
    </xf>
    <xf numFmtId="0" fontId="0" fillId="0" borderId="53" xfId="0" applyBorder="1" applyAlignment="1" applyProtection="1">
      <alignment horizontal="left" wrapText="1"/>
      <protection locked="0"/>
    </xf>
    <xf numFmtId="0" fontId="6" fillId="35" borderId="54" xfId="0" applyFont="1" applyFill="1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6" fillId="35" borderId="5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7" xfId="0" applyBorder="1" applyAlignment="1" applyProtection="1">
      <alignment wrapText="1"/>
      <protection locked="0"/>
    </xf>
    <xf numFmtId="0" fontId="5" fillId="34" borderId="49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 applyProtection="1">
      <alignment horizontal="right" vertical="center"/>
      <protection locked="0"/>
    </xf>
    <xf numFmtId="0" fontId="5" fillId="35" borderId="21" xfId="0" applyFont="1" applyFill="1" applyBorder="1" applyAlignment="1" applyProtection="1">
      <alignment horizontal="right" vertical="center"/>
      <protection locked="0"/>
    </xf>
    <xf numFmtId="0" fontId="5" fillId="35" borderId="23" xfId="0" applyFont="1" applyFill="1" applyBorder="1" applyAlignment="1" applyProtection="1">
      <alignment horizontal="right" vertical="center"/>
      <protection locked="0"/>
    </xf>
    <xf numFmtId="0" fontId="5" fillId="35" borderId="17" xfId="0" applyFont="1" applyFill="1" applyBorder="1" applyAlignment="1" applyProtection="1">
      <alignment horizontal="right" vertical="center"/>
      <protection locked="0"/>
    </xf>
    <xf numFmtId="166" fontId="13" fillId="34" borderId="45" xfId="0" applyNumberFormat="1" applyFont="1" applyFill="1" applyBorder="1" applyAlignment="1">
      <alignment horizontal="left" vertical="center" wrapText="1"/>
    </xf>
    <xf numFmtId="166" fontId="13" fillId="34" borderId="19" xfId="0" applyNumberFormat="1" applyFont="1" applyFill="1" applyBorder="1" applyAlignment="1">
      <alignment horizontal="left" vertical="center" wrapText="1"/>
    </xf>
    <xf numFmtId="166" fontId="13" fillId="34" borderId="21" xfId="0" applyNumberFormat="1" applyFont="1" applyFill="1" applyBorder="1" applyAlignment="1">
      <alignment horizontal="left" vertical="center" wrapText="1"/>
    </xf>
    <xf numFmtId="0" fontId="4" fillId="36" borderId="23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left" vertical="center"/>
    </xf>
    <xf numFmtId="0" fontId="4" fillId="36" borderId="44" xfId="0" applyFont="1" applyFill="1" applyBorder="1" applyAlignment="1">
      <alignment horizontal="left" vertical="center"/>
    </xf>
    <xf numFmtId="0" fontId="3" fillId="36" borderId="52" xfId="0" applyFont="1" applyFill="1" applyBorder="1" applyAlignment="1">
      <alignment horizontal="left" vertical="center"/>
    </xf>
    <xf numFmtId="0" fontId="3" fillId="36" borderId="53" xfId="0" applyFont="1" applyFill="1" applyBorder="1" applyAlignment="1">
      <alignment horizontal="left" vertical="center"/>
    </xf>
    <xf numFmtId="0" fontId="4" fillId="36" borderId="44" xfId="0" applyFont="1" applyFill="1" applyBorder="1" applyAlignment="1">
      <alignment horizontal="left" vertical="top"/>
    </xf>
    <xf numFmtId="0" fontId="3" fillId="36" borderId="52" xfId="0" applyFont="1" applyFill="1" applyBorder="1" applyAlignment="1">
      <alignment horizontal="left" vertical="top"/>
    </xf>
    <xf numFmtId="0" fontId="3" fillId="36" borderId="53" xfId="0" applyFont="1" applyFill="1" applyBorder="1" applyAlignment="1">
      <alignment horizontal="left" vertical="top"/>
    </xf>
    <xf numFmtId="0" fontId="5" fillId="34" borderId="58" xfId="0" applyFont="1" applyFill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166" fontId="5" fillId="34" borderId="44" xfId="0" applyNumberFormat="1" applyFont="1" applyFill="1" applyBorder="1" applyAlignment="1">
      <alignment horizontal="left"/>
    </xf>
    <xf numFmtId="166" fontId="5" fillId="34" borderId="52" xfId="0" applyNumberFormat="1" applyFont="1" applyFill="1" applyBorder="1" applyAlignment="1">
      <alignment horizontal="left"/>
    </xf>
    <xf numFmtId="166" fontId="5" fillId="34" borderId="53" xfId="0" applyNumberFormat="1" applyFont="1" applyFill="1" applyBorder="1" applyAlignment="1">
      <alignment horizontal="left"/>
    </xf>
    <xf numFmtId="166" fontId="8" fillId="34" borderId="32" xfId="0" applyNumberFormat="1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4" fillId="36" borderId="26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3" fillId="36" borderId="37" xfId="0" applyFont="1" applyFill="1" applyBorder="1" applyAlignment="1">
      <alignment horizontal="left" vertical="center"/>
    </xf>
    <xf numFmtId="0" fontId="3" fillId="36" borderId="59" xfId="0" applyFont="1" applyFill="1" applyBorder="1" applyAlignment="1">
      <alignment horizontal="left" vertical="center"/>
    </xf>
    <xf numFmtId="0" fontId="3" fillId="36" borderId="60" xfId="0" applyFont="1" applyFill="1" applyBorder="1" applyAlignment="1">
      <alignment horizontal="left" vertical="center"/>
    </xf>
    <xf numFmtId="0" fontId="3" fillId="36" borderId="61" xfId="0" applyFont="1" applyFill="1" applyBorder="1" applyAlignment="1">
      <alignment horizontal="left" vertical="center"/>
    </xf>
    <xf numFmtId="166" fontId="4" fillId="36" borderId="23" xfId="0" applyNumberFormat="1" applyFont="1" applyFill="1" applyBorder="1" applyAlignment="1">
      <alignment horizontal="left" vertical="center"/>
    </xf>
    <xf numFmtId="166" fontId="3" fillId="36" borderId="14" xfId="0" applyNumberFormat="1" applyFont="1" applyFill="1" applyBorder="1" applyAlignment="1">
      <alignment horizontal="left" vertical="center"/>
    </xf>
    <xf numFmtId="166" fontId="3" fillId="36" borderId="17" xfId="0" applyNumberFormat="1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zoomScale="95" zoomScaleNormal="95" zoomScaleSheetLayoutView="50" zoomScalePageLayoutView="0" workbookViewId="0" topLeftCell="A1">
      <pane ySplit="5" topLeftCell="A12" activePane="bottomLeft" state="frozen"/>
      <selection pane="topLeft" activeCell="A1" sqref="A1"/>
      <selection pane="bottomLeft" activeCell="F10" sqref="F10:G10"/>
    </sheetView>
  </sheetViews>
  <sheetFormatPr defaultColWidth="9.140625" defaultRowHeight="12.75"/>
  <cols>
    <col min="1" max="1" width="0.5625" style="3" customWidth="1"/>
    <col min="2" max="2" width="4.28125" style="57" customWidth="1"/>
    <col min="3" max="3" width="18.00390625" style="5" customWidth="1"/>
    <col min="4" max="4" width="40.7109375" style="5" customWidth="1"/>
    <col min="5" max="5" width="21.140625" style="5" customWidth="1"/>
    <col min="6" max="6" width="23.140625" style="5" bestFit="1" customWidth="1"/>
    <col min="7" max="7" width="20.57421875" style="5" customWidth="1"/>
    <col min="8" max="8" width="0.5625" style="9" customWidth="1"/>
    <col min="9" max="16384" width="9.140625" style="5" customWidth="1"/>
  </cols>
  <sheetData>
    <row r="1" spans="3:8" ht="6" customHeight="1">
      <c r="C1" s="4"/>
      <c r="D1" s="4"/>
      <c r="E1" s="4"/>
      <c r="F1" s="4"/>
      <c r="G1" s="3"/>
      <c r="H1" s="3"/>
    </row>
    <row r="2" spans="2:8" ht="30.75" customHeight="1">
      <c r="B2" s="191" t="s">
        <v>47</v>
      </c>
      <c r="C2" s="155"/>
      <c r="D2" s="155"/>
      <c r="E2" s="155"/>
      <c r="F2" s="155"/>
      <c r="G2" s="156">
        <f>IF(D8=0,"",D8)</f>
      </c>
      <c r="H2" s="3"/>
    </row>
    <row r="3" spans="1:8" s="11" customFormat="1" ht="18.75" customHeight="1">
      <c r="A3" s="10"/>
      <c r="B3" s="269" t="s">
        <v>15</v>
      </c>
      <c r="C3" s="270"/>
      <c r="D3" s="270"/>
      <c r="E3" s="270"/>
      <c r="F3" s="270"/>
      <c r="G3" s="271"/>
      <c r="H3" s="10"/>
    </row>
    <row r="4" spans="1:8" s="11" customFormat="1" ht="39.75" customHeight="1">
      <c r="A4" s="10"/>
      <c r="B4" s="255" t="s">
        <v>75</v>
      </c>
      <c r="C4" s="256"/>
      <c r="D4" s="256"/>
      <c r="E4" s="256"/>
      <c r="F4" s="256"/>
      <c r="G4" s="257"/>
      <c r="H4" s="10"/>
    </row>
    <row r="5" spans="3:8" ht="6" customHeight="1">
      <c r="C5" s="4"/>
      <c r="D5" s="4"/>
      <c r="E5" s="4"/>
      <c r="F5" s="4"/>
      <c r="G5" s="4"/>
      <c r="H5" s="3"/>
    </row>
    <row r="6" spans="1:8" s="1" customFormat="1" ht="27.75" customHeight="1">
      <c r="A6" s="2"/>
      <c r="B6" s="284" t="s">
        <v>84</v>
      </c>
      <c r="C6" s="285"/>
      <c r="D6" s="285"/>
      <c r="E6" s="285"/>
      <c r="F6" s="285"/>
      <c r="G6" s="286"/>
      <c r="H6" s="2"/>
    </row>
    <row r="7" spans="1:8" s="1" customFormat="1" ht="39.75" customHeight="1">
      <c r="A7" s="2"/>
      <c r="B7" s="75">
        <v>1.1</v>
      </c>
      <c r="C7" s="98" t="s">
        <v>48</v>
      </c>
      <c r="D7" s="235"/>
      <c r="E7" s="236"/>
      <c r="F7" s="236"/>
      <c r="G7" s="237"/>
      <c r="H7" s="2"/>
    </row>
    <row r="8" spans="1:8" s="11" customFormat="1" ht="39" customHeight="1">
      <c r="A8" s="15"/>
      <c r="B8" s="58">
        <v>1.2</v>
      </c>
      <c r="C8" s="59" t="s">
        <v>49</v>
      </c>
      <c r="D8" s="238"/>
      <c r="E8" s="239"/>
      <c r="F8" s="239"/>
      <c r="G8" s="240"/>
      <c r="H8" s="17"/>
    </row>
    <row r="9" spans="1:8" s="11" customFormat="1" ht="39" customHeight="1">
      <c r="A9" s="15"/>
      <c r="B9" s="58">
        <v>1.3</v>
      </c>
      <c r="C9" s="59" t="s">
        <v>6</v>
      </c>
      <c r="D9" s="241"/>
      <c r="E9" s="242"/>
      <c r="F9" s="193" t="s">
        <v>79</v>
      </c>
      <c r="G9" s="16"/>
      <c r="H9" s="17"/>
    </row>
    <row r="10" spans="1:8" s="11" customFormat="1" ht="81.75" customHeight="1">
      <c r="A10" s="15"/>
      <c r="B10" s="58">
        <v>1.4</v>
      </c>
      <c r="C10" s="61" t="s">
        <v>16</v>
      </c>
      <c r="D10" s="238"/>
      <c r="E10" s="242"/>
      <c r="F10" s="267" t="s">
        <v>18</v>
      </c>
      <c r="G10" s="268"/>
      <c r="H10" s="17"/>
    </row>
    <row r="11" spans="1:8" s="11" customFormat="1" ht="45" customHeight="1">
      <c r="A11" s="15"/>
      <c r="B11" s="58">
        <v>1.5</v>
      </c>
      <c r="C11" s="61" t="s">
        <v>14</v>
      </c>
      <c r="D11" s="174">
        <f>IF(OR(D10&gt;52,D10=0),1,D10/52)</f>
        <v>1</v>
      </c>
      <c r="E11" s="62"/>
      <c r="F11" s="51"/>
      <c r="G11" s="63"/>
      <c r="H11" s="17"/>
    </row>
    <row r="12" spans="3:8" ht="6" customHeight="1">
      <c r="C12" s="4"/>
      <c r="D12" s="4"/>
      <c r="E12" s="4"/>
      <c r="F12" s="4"/>
      <c r="G12" s="3"/>
      <c r="H12" s="6"/>
    </row>
    <row r="13" spans="2:8" ht="30.75" customHeight="1">
      <c r="B13" s="261" t="s">
        <v>74</v>
      </c>
      <c r="C13" s="276"/>
      <c r="D13" s="276"/>
      <c r="E13" s="276"/>
      <c r="F13" s="276"/>
      <c r="G13" s="277"/>
      <c r="H13" s="6"/>
    </row>
    <row r="14" spans="1:8" s="11" customFormat="1" ht="21" customHeight="1">
      <c r="A14" s="15"/>
      <c r="B14" s="216" t="s">
        <v>76</v>
      </c>
      <c r="C14" s="217"/>
      <c r="D14" s="217"/>
      <c r="E14" s="218"/>
      <c r="F14" s="160" t="s">
        <v>46</v>
      </c>
      <c r="G14" s="160" t="s">
        <v>2</v>
      </c>
      <c r="H14" s="17"/>
    </row>
    <row r="15" spans="1:8" s="11" customFormat="1" ht="21.75" customHeight="1">
      <c r="A15" s="15"/>
      <c r="B15" s="219"/>
      <c r="C15" s="220"/>
      <c r="D15" s="220"/>
      <c r="E15" s="221"/>
      <c r="F15" s="175" t="s">
        <v>21</v>
      </c>
      <c r="G15" s="175" t="s">
        <v>21</v>
      </c>
      <c r="H15" s="17"/>
    </row>
    <row r="16" spans="1:8" s="22" customFormat="1" ht="18.75" customHeight="1">
      <c r="A16" s="19"/>
      <c r="B16" s="230"/>
      <c r="C16" s="231"/>
      <c r="D16" s="231"/>
      <c r="E16" s="232"/>
      <c r="F16" s="187"/>
      <c r="G16" s="20"/>
      <c r="H16" s="21"/>
    </row>
    <row r="17" spans="1:8" s="22" customFormat="1" ht="18.75" customHeight="1">
      <c r="A17" s="19"/>
      <c r="B17" s="230"/>
      <c r="C17" s="231"/>
      <c r="D17" s="231"/>
      <c r="E17" s="232"/>
      <c r="F17" s="187"/>
      <c r="G17" s="24"/>
      <c r="H17" s="25"/>
    </row>
    <row r="18" spans="1:8" s="22" customFormat="1" ht="18.75" customHeight="1">
      <c r="A18" s="19"/>
      <c r="B18" s="230"/>
      <c r="C18" s="231"/>
      <c r="D18" s="231"/>
      <c r="E18" s="232"/>
      <c r="F18" s="188"/>
      <c r="G18" s="24"/>
      <c r="H18" s="25"/>
    </row>
    <row r="19" spans="1:8" s="22" customFormat="1" ht="18.75" customHeight="1">
      <c r="A19" s="19"/>
      <c r="B19" s="230"/>
      <c r="C19" s="231"/>
      <c r="D19" s="231"/>
      <c r="E19" s="232"/>
      <c r="F19" s="187"/>
      <c r="G19" s="24"/>
      <c r="H19" s="25"/>
    </row>
    <row r="20" spans="1:8" s="22" customFormat="1" ht="18.75" customHeight="1">
      <c r="A20" s="19"/>
      <c r="B20" s="230"/>
      <c r="C20" s="231"/>
      <c r="D20" s="231"/>
      <c r="E20" s="232"/>
      <c r="F20" s="187"/>
      <c r="G20" s="24"/>
      <c r="H20" s="25"/>
    </row>
    <row r="21" spans="1:8" s="22" customFormat="1" ht="18.75" customHeight="1">
      <c r="A21" s="19"/>
      <c r="B21" s="230"/>
      <c r="C21" s="233"/>
      <c r="D21" s="233"/>
      <c r="E21" s="234"/>
      <c r="F21" s="187"/>
      <c r="G21" s="24"/>
      <c r="H21" s="25"/>
    </row>
    <row r="22" spans="1:8" s="22" customFormat="1" ht="18.75" customHeight="1">
      <c r="A22" s="19"/>
      <c r="B22" s="230"/>
      <c r="C22" s="233"/>
      <c r="D22" s="233"/>
      <c r="E22" s="234"/>
      <c r="F22" s="187"/>
      <c r="G22" s="187"/>
      <c r="H22" s="25"/>
    </row>
    <row r="23" spans="1:8" s="22" customFormat="1" ht="18.75" customHeight="1">
      <c r="A23" s="19"/>
      <c r="B23" s="230"/>
      <c r="C23" s="233"/>
      <c r="D23" s="233"/>
      <c r="E23" s="234"/>
      <c r="F23" s="187"/>
      <c r="G23" s="187"/>
      <c r="H23" s="25"/>
    </row>
    <row r="24" spans="1:8" s="22" customFormat="1" ht="18.75" customHeight="1">
      <c r="A24" s="19"/>
      <c r="B24" s="230"/>
      <c r="C24" s="233"/>
      <c r="D24" s="233"/>
      <c r="E24" s="234"/>
      <c r="F24" s="187"/>
      <c r="G24" s="187"/>
      <c r="H24" s="25"/>
    </row>
    <row r="25" spans="1:8" s="22" customFormat="1" ht="18.75" customHeight="1">
      <c r="A25" s="19"/>
      <c r="B25" s="230"/>
      <c r="C25" s="231"/>
      <c r="D25" s="231"/>
      <c r="E25" s="232"/>
      <c r="F25" s="187"/>
      <c r="G25" s="187"/>
      <c r="H25" s="25"/>
    </row>
    <row r="26" spans="1:8" s="22" customFormat="1" ht="18.75" customHeight="1">
      <c r="A26" s="19"/>
      <c r="B26" s="230"/>
      <c r="C26" s="231"/>
      <c r="D26" s="231"/>
      <c r="E26" s="232"/>
      <c r="F26" s="187"/>
      <c r="G26" s="187"/>
      <c r="H26" s="25"/>
    </row>
    <row r="27" spans="1:8" s="22" customFormat="1" ht="18.75" customHeight="1">
      <c r="A27" s="19"/>
      <c r="B27" s="230"/>
      <c r="C27" s="231"/>
      <c r="D27" s="231"/>
      <c r="E27" s="232"/>
      <c r="F27" s="187"/>
      <c r="G27" s="187"/>
      <c r="H27" s="25"/>
    </row>
    <row r="28" spans="1:8" s="22" customFormat="1" ht="18.75" customHeight="1">
      <c r="A28" s="19"/>
      <c r="B28" s="230"/>
      <c r="C28" s="231"/>
      <c r="D28" s="231"/>
      <c r="E28" s="232"/>
      <c r="F28" s="187"/>
      <c r="G28" s="187"/>
      <c r="H28" s="25"/>
    </row>
    <row r="29" spans="1:8" s="22" customFormat="1" ht="18.75" customHeight="1">
      <c r="A29" s="19"/>
      <c r="B29" s="230"/>
      <c r="C29" s="231"/>
      <c r="D29" s="231"/>
      <c r="E29" s="232"/>
      <c r="F29" s="187"/>
      <c r="G29" s="187"/>
      <c r="H29" s="25"/>
    </row>
    <row r="30" spans="1:8" s="22" customFormat="1" ht="18.75" customHeight="1">
      <c r="A30" s="19"/>
      <c r="B30" s="230"/>
      <c r="C30" s="231"/>
      <c r="D30" s="231"/>
      <c r="E30" s="232"/>
      <c r="F30" s="187"/>
      <c r="G30" s="187"/>
      <c r="H30" s="25"/>
    </row>
    <row r="31" spans="1:8" s="22" customFormat="1" ht="18.75" customHeight="1">
      <c r="A31" s="19"/>
      <c r="B31" s="230"/>
      <c r="C31" s="231"/>
      <c r="D31" s="231"/>
      <c r="E31" s="232"/>
      <c r="F31" s="187"/>
      <c r="G31" s="187"/>
      <c r="H31" s="25"/>
    </row>
    <row r="32" spans="1:8" s="22" customFormat="1" ht="18.75" customHeight="1">
      <c r="A32" s="19"/>
      <c r="B32" s="230"/>
      <c r="C32" s="231"/>
      <c r="D32" s="231"/>
      <c r="E32" s="232"/>
      <c r="F32" s="187"/>
      <c r="G32" s="187"/>
      <c r="H32" s="25"/>
    </row>
    <row r="33" spans="1:8" s="22" customFormat="1" ht="18.75" customHeight="1">
      <c r="A33" s="19"/>
      <c r="B33" s="230"/>
      <c r="C33" s="231"/>
      <c r="D33" s="231"/>
      <c r="E33" s="232"/>
      <c r="F33" s="187"/>
      <c r="G33" s="187"/>
      <c r="H33" s="25"/>
    </row>
    <row r="34" spans="1:8" s="22" customFormat="1" ht="18.75" customHeight="1">
      <c r="A34" s="19"/>
      <c r="B34" s="230"/>
      <c r="C34" s="231"/>
      <c r="D34" s="231"/>
      <c r="E34" s="232"/>
      <c r="F34" s="187"/>
      <c r="G34" s="187"/>
      <c r="H34" s="25"/>
    </row>
    <row r="35" spans="1:8" s="11" customFormat="1" ht="3" customHeight="1">
      <c r="A35" s="15"/>
      <c r="B35" s="65"/>
      <c r="C35" s="26"/>
      <c r="D35" s="26"/>
      <c r="E35" s="46"/>
      <c r="F35" s="27"/>
      <c r="G35" s="27"/>
      <c r="H35" s="10"/>
    </row>
    <row r="36" spans="1:8" s="11" customFormat="1" ht="18.75" customHeight="1">
      <c r="A36" s="15"/>
      <c r="B36" s="273" t="s">
        <v>80</v>
      </c>
      <c r="C36" s="274"/>
      <c r="D36" s="274"/>
      <c r="E36" s="275"/>
      <c r="F36" s="27">
        <f>SUM(F16:F34)</f>
        <v>0</v>
      </c>
      <c r="G36" s="27">
        <f>SUM(G16:G34)</f>
        <v>0</v>
      </c>
      <c r="H36" s="10"/>
    </row>
    <row r="37" spans="1:8" ht="6" customHeight="1">
      <c r="A37" s="4"/>
      <c r="B37" s="67"/>
      <c r="C37" s="52"/>
      <c r="D37" s="53"/>
      <c r="E37" s="7"/>
      <c r="F37" s="7"/>
      <c r="G37" s="7"/>
      <c r="H37" s="3"/>
    </row>
    <row r="38" spans="1:8" s="1" customFormat="1" ht="30.75" customHeight="1">
      <c r="A38" s="2"/>
      <c r="B38" s="195" t="s">
        <v>85</v>
      </c>
      <c r="C38" s="157"/>
      <c r="D38" s="158"/>
      <c r="E38" s="157"/>
      <c r="F38" s="157"/>
      <c r="G38" s="159"/>
      <c r="H38" s="2"/>
    </row>
    <row r="39" spans="1:8" s="11" customFormat="1" ht="30" customHeight="1">
      <c r="A39" s="15"/>
      <c r="B39" s="272"/>
      <c r="C39" s="272"/>
      <c r="D39" s="272"/>
      <c r="E39" s="143" t="s">
        <v>11</v>
      </c>
      <c r="F39" s="144" t="s">
        <v>12</v>
      </c>
      <c r="G39" s="144" t="s">
        <v>13</v>
      </c>
      <c r="H39" s="15"/>
    </row>
    <row r="40" spans="1:8" s="11" customFormat="1" ht="68.25" customHeight="1">
      <c r="A40" s="15"/>
      <c r="B40" s="146">
        <v>3.1</v>
      </c>
      <c r="C40" s="202" t="s">
        <v>10</v>
      </c>
      <c r="D40" s="196" t="s">
        <v>72</v>
      </c>
      <c r="E40" s="172"/>
      <c r="F40" s="172"/>
      <c r="G40" s="172"/>
      <c r="H40" s="15"/>
    </row>
    <row r="41" spans="1:8" s="11" customFormat="1" ht="75.75" customHeight="1">
      <c r="A41" s="15"/>
      <c r="B41" s="147">
        <v>3.2</v>
      </c>
      <c r="C41" s="145" t="s">
        <v>23</v>
      </c>
      <c r="D41" s="131" t="s">
        <v>73</v>
      </c>
      <c r="E41" s="172"/>
      <c r="F41" s="172"/>
      <c r="G41" s="172"/>
      <c r="H41" s="15"/>
    </row>
    <row r="42" spans="1:8" s="11" customFormat="1" ht="7.5" customHeight="1">
      <c r="A42" s="15"/>
      <c r="B42" s="70"/>
      <c r="C42" s="71"/>
      <c r="D42" s="72"/>
      <c r="E42" s="45"/>
      <c r="F42" s="45"/>
      <c r="G42" s="45"/>
      <c r="H42" s="15"/>
    </row>
    <row r="43" spans="1:8" s="1" customFormat="1" ht="14.25" customHeight="1">
      <c r="A43" s="35"/>
      <c r="B43" s="278" t="s">
        <v>22</v>
      </c>
      <c r="C43" s="279"/>
      <c r="D43" s="280"/>
      <c r="E43" s="161"/>
      <c r="F43" s="161"/>
      <c r="G43" s="162"/>
      <c r="H43" s="35"/>
    </row>
    <row r="44" spans="1:8" s="120" customFormat="1" ht="20.25" customHeight="1">
      <c r="A44" s="119"/>
      <c r="B44" s="281"/>
      <c r="C44" s="282"/>
      <c r="D44" s="283"/>
      <c r="E44" s="203" t="s">
        <v>37</v>
      </c>
      <c r="F44" s="163"/>
      <c r="G44" s="164"/>
      <c r="H44" s="119"/>
    </row>
    <row r="45" spans="1:8" s="11" customFormat="1" ht="30" customHeight="1">
      <c r="A45" s="15"/>
      <c r="B45" s="272"/>
      <c r="C45" s="272"/>
      <c r="D45" s="272"/>
      <c r="E45" s="183">
        <f aca="true" t="shared" si="0" ref="E45:G46">IF(E40=0,"",E40)</f>
      </c>
      <c r="F45" s="184">
        <f t="shared" si="0"/>
      </c>
      <c r="G45" s="184">
        <f t="shared" si="0"/>
      </c>
      <c r="H45" s="15"/>
    </row>
    <row r="46" spans="1:8" s="11" customFormat="1" ht="60" customHeight="1">
      <c r="A46" s="15"/>
      <c r="B46" s="73"/>
      <c r="C46" s="74"/>
      <c r="D46" s="176" t="s">
        <v>77</v>
      </c>
      <c r="E46" s="178">
        <f t="shared" si="0"/>
      </c>
      <c r="F46" s="177">
        <f t="shared" si="0"/>
      </c>
      <c r="G46" s="179">
        <f t="shared" si="0"/>
      </c>
      <c r="H46" s="15"/>
    </row>
    <row r="47" spans="1:8" s="11" customFormat="1" ht="18.75" customHeight="1">
      <c r="A47" s="15"/>
      <c r="B47" s="148">
        <v>4.1</v>
      </c>
      <c r="C47" s="89" t="s">
        <v>31</v>
      </c>
      <c r="D47" s="132">
        <f>IF(D8=0,"",D8)</f>
      </c>
      <c r="E47" s="133"/>
      <c r="F47" s="133"/>
      <c r="G47" s="133"/>
      <c r="H47" s="15"/>
    </row>
    <row r="48" spans="1:8" s="11" customFormat="1" ht="18.75" customHeight="1">
      <c r="A48" s="15"/>
      <c r="B48" s="150">
        <v>4.2</v>
      </c>
      <c r="C48" s="165" t="s">
        <v>32</v>
      </c>
      <c r="D48" s="28"/>
      <c r="E48" s="133"/>
      <c r="F48" s="133"/>
      <c r="G48" s="133"/>
      <c r="H48" s="15"/>
    </row>
    <row r="49" spans="1:8" s="11" customFormat="1" ht="18.75" customHeight="1">
      <c r="A49" s="15"/>
      <c r="B49" s="151"/>
      <c r="C49" s="152"/>
      <c r="D49" s="28"/>
      <c r="E49" s="133"/>
      <c r="F49" s="133"/>
      <c r="G49" s="133"/>
      <c r="H49" s="15"/>
    </row>
    <row r="50" spans="1:8" s="11" customFormat="1" ht="18.75" customHeight="1">
      <c r="A50" s="15"/>
      <c r="B50" s="151"/>
      <c r="C50" s="152"/>
      <c r="D50" s="28"/>
      <c r="E50" s="133"/>
      <c r="F50" s="133"/>
      <c r="G50" s="133"/>
      <c r="H50" s="15"/>
    </row>
    <row r="51" spans="1:8" s="11" customFormat="1" ht="18.75" customHeight="1">
      <c r="A51" s="15"/>
      <c r="B51" s="151"/>
      <c r="C51" s="152"/>
      <c r="D51" s="28"/>
      <c r="E51" s="133"/>
      <c r="F51" s="133"/>
      <c r="G51" s="133"/>
      <c r="H51" s="15"/>
    </row>
    <row r="52" spans="1:8" s="11" customFormat="1" ht="18.75" customHeight="1">
      <c r="A52" s="15"/>
      <c r="B52" s="151"/>
      <c r="C52" s="152"/>
      <c r="D52" s="28"/>
      <c r="E52" s="133"/>
      <c r="F52" s="133"/>
      <c r="G52" s="133"/>
      <c r="H52" s="15"/>
    </row>
    <row r="53" spans="1:8" s="11" customFormat="1" ht="18.75" customHeight="1">
      <c r="A53" s="15"/>
      <c r="B53" s="151"/>
      <c r="C53" s="152"/>
      <c r="D53" s="28"/>
      <c r="E53" s="133"/>
      <c r="F53" s="133"/>
      <c r="G53" s="133"/>
      <c r="H53" s="15"/>
    </row>
    <row r="54" spans="1:8" s="11" customFormat="1" ht="18.75" customHeight="1">
      <c r="A54" s="15"/>
      <c r="B54" s="151"/>
      <c r="C54" s="152"/>
      <c r="D54" s="23"/>
      <c r="E54" s="133"/>
      <c r="F54" s="133"/>
      <c r="G54" s="133"/>
      <c r="H54" s="15"/>
    </row>
    <row r="55" spans="1:8" s="11" customFormat="1" ht="18.75" customHeight="1">
      <c r="A55" s="15"/>
      <c r="B55" s="151"/>
      <c r="C55" s="152"/>
      <c r="D55" s="23"/>
      <c r="E55" s="133"/>
      <c r="F55" s="133"/>
      <c r="G55" s="133"/>
      <c r="H55" s="15"/>
    </row>
    <row r="56" spans="1:8" s="11" customFormat="1" ht="18.75" customHeight="1">
      <c r="A56" s="15"/>
      <c r="B56" s="151"/>
      <c r="C56" s="153"/>
      <c r="D56" s="23"/>
      <c r="E56" s="133"/>
      <c r="F56" s="133"/>
      <c r="G56" s="133"/>
      <c r="H56" s="15"/>
    </row>
    <row r="57" spans="1:8" s="11" customFormat="1" ht="18.75" customHeight="1">
      <c r="A57" s="15"/>
      <c r="B57" s="148">
        <v>4.3</v>
      </c>
      <c r="C57" s="149" t="s">
        <v>78</v>
      </c>
      <c r="D57" s="66">
        <f>IF(G40=0,"",G40)</f>
      </c>
      <c r="E57" s="133"/>
      <c r="F57" s="133"/>
      <c r="G57" s="181"/>
      <c r="H57" s="15"/>
    </row>
    <row r="58" spans="1:8" s="11" customFormat="1" ht="20.25" customHeight="1">
      <c r="A58" s="15"/>
      <c r="B58" s="73"/>
      <c r="C58" s="74"/>
      <c r="D58" s="66">
        <f>IF(F40=0,"",F40)</f>
      </c>
      <c r="E58" s="189"/>
      <c r="F58" s="182"/>
      <c r="G58" s="181"/>
      <c r="H58" s="15"/>
    </row>
    <row r="59" spans="1:8" s="43" customFormat="1" ht="18.75" customHeight="1">
      <c r="A59" s="49"/>
      <c r="B59" s="154" t="s">
        <v>81</v>
      </c>
      <c r="C59" s="44"/>
      <c r="D59" s="29"/>
      <c r="E59" s="134">
        <f>SUM(E45:E58)</f>
        <v>0</v>
      </c>
      <c r="F59" s="134">
        <f>SUM(F45:F57)</f>
        <v>0</v>
      </c>
      <c r="G59" s="135">
        <f>SUM(G45:G56)</f>
        <v>0</v>
      </c>
      <c r="H59" s="49"/>
    </row>
    <row r="60" spans="1:8" s="43" customFormat="1" ht="18.75" customHeight="1">
      <c r="A60" s="49"/>
      <c r="B60" s="154" t="s">
        <v>35</v>
      </c>
      <c r="C60" s="44"/>
      <c r="D60" s="44"/>
      <c r="E60" s="76">
        <f>IF(E59=E47,1,E59/(E59-E47))-1</f>
        <v>0</v>
      </c>
      <c r="F60" s="76">
        <f>IF(F59=F47,1,F59/(F59-F47))-1</f>
        <v>0</v>
      </c>
      <c r="G60" s="77">
        <f>IF(G59=G47,1,G59/(G59-G47))-1</f>
        <v>0</v>
      </c>
      <c r="H60" s="49"/>
    </row>
    <row r="61" spans="1:8" s="43" customFormat="1" ht="18.75" customHeight="1">
      <c r="A61" s="49"/>
      <c r="B61" s="154" t="s">
        <v>34</v>
      </c>
      <c r="C61" s="44"/>
      <c r="D61" s="44"/>
      <c r="E61" s="76">
        <f>IF(E59=0,0,E47/E59)+IF(OR(E59=0,F59=0),0,(F47/F59)*(E58/E59))+G61*(IF(OR(E59=0,F59=0),0,(F57/F59)*(E58/E59))+IF(E59=0,0,(E57/E59)))</f>
        <v>0</v>
      </c>
      <c r="F61" s="76">
        <f>IF(F59=0,0,F47/F59)+IF(OR(G59=0,F59=0),0,(G47/G59)*(F57/F59))</f>
        <v>0</v>
      </c>
      <c r="G61" s="77">
        <f>IF(G59=0,0,G47/G59)</f>
        <v>0</v>
      </c>
      <c r="H61" s="49"/>
    </row>
    <row r="62" spans="1:8" ht="6" customHeight="1">
      <c r="A62" s="4"/>
      <c r="B62" s="67"/>
      <c r="C62" s="53"/>
      <c r="D62" s="53"/>
      <c r="E62" s="78"/>
      <c r="F62" s="78"/>
      <c r="G62" s="78"/>
      <c r="H62" s="4"/>
    </row>
    <row r="63" spans="1:8" s="11" customFormat="1" ht="30.75" customHeight="1">
      <c r="A63" s="10"/>
      <c r="B63" s="258" t="s">
        <v>19</v>
      </c>
      <c r="C63" s="259"/>
      <c r="D63" s="259"/>
      <c r="E63" s="259"/>
      <c r="F63" s="259"/>
      <c r="G63" s="260"/>
      <c r="H63" s="15"/>
    </row>
    <row r="64" spans="1:8" s="11" customFormat="1" ht="30" customHeight="1">
      <c r="A64" s="15"/>
      <c r="B64" s="166"/>
      <c r="C64" s="167"/>
      <c r="D64" s="168"/>
      <c r="E64" s="180">
        <f>IF(E40=0,"",E40)</f>
      </c>
      <c r="F64" s="180">
        <f>IF(F40=0,"",F40)</f>
      </c>
      <c r="G64" s="180">
        <f>IF(G40=0,"",G40)</f>
      </c>
      <c r="H64" s="15"/>
    </row>
    <row r="65" spans="1:8" s="11" customFormat="1" ht="15" customHeight="1">
      <c r="A65" s="15"/>
      <c r="B65" s="169"/>
      <c r="C65" s="170"/>
      <c r="D65" s="171"/>
      <c r="E65" s="175" t="s">
        <v>21</v>
      </c>
      <c r="F65" s="175" t="s">
        <v>21</v>
      </c>
      <c r="G65" s="175" t="s">
        <v>21</v>
      </c>
      <c r="H65" s="15"/>
    </row>
    <row r="66" spans="1:8" s="31" customFormat="1" ht="18.75" customHeight="1">
      <c r="A66" s="19"/>
      <c r="B66" s="222"/>
      <c r="C66" s="223"/>
      <c r="D66" s="224"/>
      <c r="E66" s="32"/>
      <c r="F66" s="32"/>
      <c r="G66" s="32"/>
      <c r="H66" s="19"/>
    </row>
    <row r="67" spans="1:8" s="31" customFormat="1" ht="18.75" customHeight="1">
      <c r="A67" s="19"/>
      <c r="B67" s="222"/>
      <c r="C67" s="223"/>
      <c r="D67" s="224"/>
      <c r="E67" s="32"/>
      <c r="F67" s="32"/>
      <c r="G67" s="32"/>
      <c r="H67" s="19"/>
    </row>
    <row r="68" spans="1:8" s="31" customFormat="1" ht="18.75" customHeight="1">
      <c r="A68" s="19"/>
      <c r="B68" s="222"/>
      <c r="C68" s="223"/>
      <c r="D68" s="224"/>
      <c r="E68" s="32"/>
      <c r="F68" s="32"/>
      <c r="G68" s="32"/>
      <c r="H68" s="19"/>
    </row>
    <row r="69" spans="1:8" s="31" customFormat="1" ht="18.75" customHeight="1">
      <c r="A69" s="19"/>
      <c r="B69" s="222"/>
      <c r="C69" s="223"/>
      <c r="D69" s="224"/>
      <c r="E69" s="32"/>
      <c r="F69" s="32"/>
      <c r="G69" s="32"/>
      <c r="H69" s="19"/>
    </row>
    <row r="70" spans="1:8" s="31" customFormat="1" ht="18.75" customHeight="1">
      <c r="A70" s="19"/>
      <c r="B70" s="222"/>
      <c r="C70" s="223"/>
      <c r="D70" s="224"/>
      <c r="E70" s="32"/>
      <c r="F70" s="32"/>
      <c r="G70" s="32"/>
      <c r="H70" s="19"/>
    </row>
    <row r="71" spans="1:8" s="31" customFormat="1" ht="18.75" customHeight="1">
      <c r="A71" s="19"/>
      <c r="B71" s="222"/>
      <c r="C71" s="223"/>
      <c r="D71" s="224"/>
      <c r="E71" s="32"/>
      <c r="F71" s="32"/>
      <c r="G71" s="32"/>
      <c r="H71" s="19"/>
    </row>
    <row r="72" spans="1:8" s="31" customFormat="1" ht="18.75" customHeight="1">
      <c r="A72" s="19"/>
      <c r="B72" s="222"/>
      <c r="C72" s="223"/>
      <c r="D72" s="224"/>
      <c r="E72" s="32"/>
      <c r="F72" s="32"/>
      <c r="G72" s="32"/>
      <c r="H72" s="19"/>
    </row>
    <row r="73" spans="1:8" s="31" customFormat="1" ht="18.75" customHeight="1">
      <c r="A73" s="19"/>
      <c r="B73" s="222"/>
      <c r="C73" s="223"/>
      <c r="D73" s="224"/>
      <c r="E73" s="32"/>
      <c r="F73" s="32"/>
      <c r="G73" s="32"/>
      <c r="H73" s="19"/>
    </row>
    <row r="74" spans="1:8" s="31" customFormat="1" ht="18.75" customHeight="1">
      <c r="A74" s="19"/>
      <c r="B74" s="222"/>
      <c r="C74" s="223"/>
      <c r="D74" s="224"/>
      <c r="E74" s="32"/>
      <c r="F74" s="32"/>
      <c r="G74" s="32"/>
      <c r="H74" s="19"/>
    </row>
    <row r="75" spans="1:8" s="31" customFormat="1" ht="18.75" customHeight="1">
      <c r="A75" s="19"/>
      <c r="B75" s="222"/>
      <c r="C75" s="223"/>
      <c r="D75" s="224"/>
      <c r="E75" s="32"/>
      <c r="F75" s="32"/>
      <c r="G75" s="32"/>
      <c r="H75" s="19"/>
    </row>
    <row r="76" spans="1:8" s="31" customFormat="1" ht="18.75" customHeight="1">
      <c r="A76" s="19"/>
      <c r="B76" s="222"/>
      <c r="C76" s="223"/>
      <c r="D76" s="224"/>
      <c r="E76" s="32"/>
      <c r="F76" s="32"/>
      <c r="G76" s="32"/>
      <c r="H76" s="19"/>
    </row>
    <row r="77" spans="1:8" s="31" customFormat="1" ht="18.75" customHeight="1">
      <c r="A77" s="19"/>
      <c r="B77" s="222"/>
      <c r="C77" s="223"/>
      <c r="D77" s="224"/>
      <c r="E77" s="32"/>
      <c r="F77" s="32"/>
      <c r="G77" s="32"/>
      <c r="H77" s="19"/>
    </row>
    <row r="78" spans="1:8" s="31" customFormat="1" ht="18.75" customHeight="1">
      <c r="A78" s="19"/>
      <c r="B78" s="222"/>
      <c r="C78" s="223"/>
      <c r="D78" s="224"/>
      <c r="E78" s="32"/>
      <c r="F78" s="32"/>
      <c r="G78" s="32"/>
      <c r="H78" s="19"/>
    </row>
    <row r="79" spans="1:8" s="31" customFormat="1" ht="18.75" customHeight="1">
      <c r="A79" s="19"/>
      <c r="B79" s="222"/>
      <c r="C79" s="223"/>
      <c r="D79" s="224"/>
      <c r="E79" s="32"/>
      <c r="F79" s="32"/>
      <c r="G79" s="32"/>
      <c r="H79" s="19"/>
    </row>
    <row r="80" spans="1:8" s="31" customFormat="1" ht="18.75" customHeight="1">
      <c r="A80" s="19"/>
      <c r="B80" s="222"/>
      <c r="C80" s="223"/>
      <c r="D80" s="224"/>
      <c r="E80" s="32"/>
      <c r="F80" s="32"/>
      <c r="G80" s="32"/>
      <c r="H80" s="19"/>
    </row>
    <row r="81" spans="1:8" s="31" customFormat="1" ht="18.75" customHeight="1">
      <c r="A81" s="19"/>
      <c r="B81" s="222"/>
      <c r="C81" s="223"/>
      <c r="D81" s="224"/>
      <c r="E81" s="32"/>
      <c r="F81" s="32"/>
      <c r="G81" s="32"/>
      <c r="H81" s="19"/>
    </row>
    <row r="82" spans="1:8" s="31" customFormat="1" ht="18.75" customHeight="1">
      <c r="A82" s="19"/>
      <c r="B82" s="222"/>
      <c r="C82" s="223"/>
      <c r="D82" s="224"/>
      <c r="E82" s="32"/>
      <c r="F82" s="32"/>
      <c r="G82" s="32"/>
      <c r="H82" s="19"/>
    </row>
    <row r="83" spans="1:8" s="31" customFormat="1" ht="18.75" customHeight="1">
      <c r="A83" s="19"/>
      <c r="B83" s="222"/>
      <c r="C83" s="223"/>
      <c r="D83" s="224"/>
      <c r="E83" s="32"/>
      <c r="F83" s="32"/>
      <c r="G83" s="32"/>
      <c r="H83" s="19"/>
    </row>
    <row r="84" spans="1:8" s="31" customFormat="1" ht="18.75" customHeight="1">
      <c r="A84" s="19"/>
      <c r="B84" s="222"/>
      <c r="C84" s="223"/>
      <c r="D84" s="224"/>
      <c r="E84" s="32"/>
      <c r="F84" s="32"/>
      <c r="G84" s="32"/>
      <c r="H84" s="19"/>
    </row>
    <row r="85" spans="1:8" s="31" customFormat="1" ht="18.75" customHeight="1">
      <c r="A85" s="19"/>
      <c r="B85" s="222"/>
      <c r="C85" s="223"/>
      <c r="D85" s="224"/>
      <c r="E85" s="32"/>
      <c r="F85" s="32"/>
      <c r="G85" s="32"/>
      <c r="H85" s="19"/>
    </row>
    <row r="86" spans="1:8" s="31" customFormat="1" ht="18.75" customHeight="1">
      <c r="A86" s="19"/>
      <c r="B86" s="222"/>
      <c r="C86" s="223"/>
      <c r="D86" s="224"/>
      <c r="E86" s="32"/>
      <c r="F86" s="32"/>
      <c r="G86" s="32"/>
      <c r="H86" s="19"/>
    </row>
    <row r="87" spans="1:8" s="31" customFormat="1" ht="18.75" customHeight="1">
      <c r="A87" s="19"/>
      <c r="B87" s="222"/>
      <c r="C87" s="223"/>
      <c r="D87" s="224"/>
      <c r="E87" s="32"/>
      <c r="F87" s="32"/>
      <c r="G87" s="32"/>
      <c r="H87" s="19"/>
    </row>
    <row r="88" spans="1:8" s="31" customFormat="1" ht="18.75" customHeight="1">
      <c r="A88" s="19"/>
      <c r="B88" s="222"/>
      <c r="C88" s="223"/>
      <c r="D88" s="224"/>
      <c r="E88" s="32"/>
      <c r="F88" s="32"/>
      <c r="G88" s="32"/>
      <c r="H88" s="19"/>
    </row>
    <row r="89" spans="1:8" s="31" customFormat="1" ht="18.75" customHeight="1">
      <c r="A89" s="19"/>
      <c r="B89" s="222"/>
      <c r="C89" s="223"/>
      <c r="D89" s="224"/>
      <c r="E89" s="32"/>
      <c r="F89" s="32"/>
      <c r="G89" s="32"/>
      <c r="H89" s="19"/>
    </row>
    <row r="90" spans="1:8" s="31" customFormat="1" ht="18.75" customHeight="1">
      <c r="A90" s="19"/>
      <c r="B90" s="222"/>
      <c r="C90" s="223"/>
      <c r="D90" s="224"/>
      <c r="E90" s="32"/>
      <c r="F90" s="32"/>
      <c r="G90" s="32"/>
      <c r="H90" s="19"/>
    </row>
    <row r="91" spans="1:8" s="31" customFormat="1" ht="18.75" customHeight="1">
      <c r="A91" s="19"/>
      <c r="B91" s="222"/>
      <c r="C91" s="223"/>
      <c r="D91" s="224"/>
      <c r="E91" s="32"/>
      <c r="F91" s="32"/>
      <c r="G91" s="32"/>
      <c r="H91" s="19"/>
    </row>
    <row r="92" spans="1:8" s="31" customFormat="1" ht="18.75" customHeight="1">
      <c r="A92" s="19"/>
      <c r="B92" s="222"/>
      <c r="C92" s="223"/>
      <c r="D92" s="224"/>
      <c r="E92" s="32"/>
      <c r="F92" s="32"/>
      <c r="G92" s="32"/>
      <c r="H92" s="19"/>
    </row>
    <row r="93" spans="1:8" s="31" customFormat="1" ht="18.75" customHeight="1">
      <c r="A93" s="19"/>
      <c r="B93" s="222"/>
      <c r="C93" s="223"/>
      <c r="D93" s="224"/>
      <c r="E93" s="37"/>
      <c r="F93" s="32"/>
      <c r="G93" s="32"/>
      <c r="H93" s="19"/>
    </row>
    <row r="94" spans="1:8" s="11" customFormat="1" ht="3" customHeight="1">
      <c r="A94" s="15"/>
      <c r="B94" s="65"/>
      <c r="C94" s="54"/>
      <c r="D94" s="18"/>
      <c r="E94" s="33"/>
      <c r="F94" s="34"/>
      <c r="G94" s="34"/>
      <c r="H94" s="15"/>
    </row>
    <row r="95" spans="1:8" s="43" customFormat="1" ht="18.75" customHeight="1">
      <c r="A95" s="49"/>
      <c r="B95" s="154" t="s">
        <v>81</v>
      </c>
      <c r="C95" s="173"/>
      <c r="D95" s="89"/>
      <c r="E95" s="79">
        <f>SUM(E65:E94)</f>
        <v>0</v>
      </c>
      <c r="F95" s="27">
        <f>SUM(F65:F94)</f>
        <v>0</v>
      </c>
      <c r="G95" s="27">
        <f>SUM(G65:G94)</f>
        <v>0</v>
      </c>
      <c r="H95" s="49"/>
    </row>
    <row r="96" spans="1:8" ht="6" customHeight="1">
      <c r="A96" s="4"/>
      <c r="B96" s="67"/>
      <c r="C96" s="4"/>
      <c r="D96" s="4"/>
      <c r="E96" s="80"/>
      <c r="F96" s="80"/>
      <c r="G96" s="80"/>
      <c r="H96" s="4"/>
    </row>
    <row r="97" spans="1:8" s="11" customFormat="1" ht="30.75" customHeight="1">
      <c r="A97" s="15"/>
      <c r="B97" s="261" t="s">
        <v>1</v>
      </c>
      <c r="C97" s="262"/>
      <c r="D97" s="262"/>
      <c r="E97" s="262"/>
      <c r="F97" s="262"/>
      <c r="G97" s="263"/>
      <c r="H97" s="15"/>
    </row>
    <row r="98" spans="1:8" s="11" customFormat="1" ht="27" customHeight="1">
      <c r="A98" s="15"/>
      <c r="B98" s="197" t="s">
        <v>33</v>
      </c>
      <c r="C98" s="39"/>
      <c r="D98" s="39"/>
      <c r="E98" s="39"/>
      <c r="F98" s="204" t="s">
        <v>21</v>
      </c>
      <c r="G98" s="205" t="s">
        <v>21</v>
      </c>
      <c r="H98" s="15"/>
    </row>
    <row r="99" spans="1:8" s="11" customFormat="1" ht="18.75" customHeight="1">
      <c r="A99" s="15"/>
      <c r="B99" s="81" t="s">
        <v>8</v>
      </c>
      <c r="C99" s="18"/>
      <c r="D99" s="66" t="s">
        <v>50</v>
      </c>
      <c r="E99" s="46"/>
      <c r="F99" s="27">
        <f>$F$36</f>
        <v>0</v>
      </c>
      <c r="G99" s="83"/>
      <c r="H99" s="10"/>
    </row>
    <row r="100" spans="1:8" s="11" customFormat="1" ht="18.75" customHeight="1">
      <c r="A100" s="15"/>
      <c r="B100" s="82"/>
      <c r="C100" s="50"/>
      <c r="D100" s="66" t="s">
        <v>51</v>
      </c>
      <c r="E100" s="46"/>
      <c r="F100" s="27">
        <f>$G$36</f>
        <v>0</v>
      </c>
      <c r="G100" s="83"/>
      <c r="H100" s="10"/>
    </row>
    <row r="101" spans="1:8" s="11" customFormat="1" ht="18.75" customHeight="1">
      <c r="A101" s="15"/>
      <c r="B101" s="154" t="s">
        <v>80</v>
      </c>
      <c r="C101" s="64"/>
      <c r="D101" s="74"/>
      <c r="E101" s="29"/>
      <c r="F101" s="83"/>
      <c r="G101" s="79">
        <f>F99+F100</f>
        <v>0</v>
      </c>
      <c r="H101" s="10"/>
    </row>
    <row r="102" spans="1:8" s="11" customFormat="1" ht="18.75" customHeight="1">
      <c r="A102" s="15"/>
      <c r="B102" s="81" t="s">
        <v>25</v>
      </c>
      <c r="C102" s="18"/>
      <c r="D102" s="26">
        <f>IF(E40=0,"",E40)</f>
      </c>
      <c r="E102" s="18"/>
      <c r="F102" s="33">
        <f>E$95*$D$11*E$61</f>
        <v>0</v>
      </c>
      <c r="G102" s="79"/>
      <c r="H102" s="10"/>
    </row>
    <row r="103" spans="1:8" s="11" customFormat="1" ht="18.75" customHeight="1">
      <c r="A103" s="15"/>
      <c r="B103" s="85" t="s">
        <v>26</v>
      </c>
      <c r="C103" s="86"/>
      <c r="D103" s="44">
        <f>IF(F40=0,"",F40)</f>
      </c>
      <c r="E103" s="46"/>
      <c r="F103" s="33">
        <f>F$95*$D$11*F$61</f>
        <v>0</v>
      </c>
      <c r="G103" s="79"/>
      <c r="H103" s="10"/>
    </row>
    <row r="104" spans="1:8" s="11" customFormat="1" ht="18.75" customHeight="1">
      <c r="A104" s="15"/>
      <c r="B104" s="87" t="s">
        <v>27</v>
      </c>
      <c r="C104" s="48"/>
      <c r="D104" s="60">
        <f>IF(G40=0,"",G40)</f>
      </c>
      <c r="E104" s="48"/>
      <c r="F104" s="33">
        <f>G$95*$D$11*G$61</f>
        <v>0</v>
      </c>
      <c r="G104" s="79"/>
      <c r="H104" s="10"/>
    </row>
    <row r="105" spans="1:8" s="11" customFormat="1" ht="18.75" customHeight="1">
      <c r="A105" s="15"/>
      <c r="B105" s="154" t="s">
        <v>28</v>
      </c>
      <c r="C105" s="64"/>
      <c r="D105" s="42"/>
      <c r="E105" s="46"/>
      <c r="F105" s="83"/>
      <c r="G105" s="79">
        <f>F102+F103+F104</f>
        <v>0</v>
      </c>
      <c r="H105" s="10"/>
    </row>
    <row r="106" spans="1:8" s="11" customFormat="1" ht="3" customHeight="1">
      <c r="A106" s="15"/>
      <c r="B106" s="88"/>
      <c r="C106" s="55"/>
      <c r="D106" s="39"/>
      <c r="E106" s="29"/>
      <c r="F106" s="83"/>
      <c r="G106" s="89"/>
      <c r="H106" s="10"/>
    </row>
    <row r="107" spans="1:8" s="95" customFormat="1" ht="19.5" customHeight="1">
      <c r="A107" s="90"/>
      <c r="B107" s="154" t="s">
        <v>0</v>
      </c>
      <c r="C107" s="91"/>
      <c r="D107" s="91"/>
      <c r="E107" s="92"/>
      <c r="F107" s="93"/>
      <c r="G107" s="84">
        <f>G101+G105</f>
        <v>0</v>
      </c>
      <c r="H107" s="94"/>
    </row>
    <row r="108" spans="1:8" ht="6" customHeight="1">
      <c r="A108" s="4"/>
      <c r="B108" s="67"/>
      <c r="C108" s="4"/>
      <c r="D108" s="4"/>
      <c r="E108" s="8"/>
      <c r="F108" s="8"/>
      <c r="G108" s="8"/>
      <c r="H108" s="4"/>
    </row>
    <row r="109" spans="1:8" s="11" customFormat="1" ht="30.75" customHeight="1">
      <c r="A109" s="10"/>
      <c r="B109" s="264" t="s">
        <v>5</v>
      </c>
      <c r="C109" s="265"/>
      <c r="D109" s="265"/>
      <c r="E109" s="265"/>
      <c r="F109" s="265"/>
      <c r="G109" s="266"/>
      <c r="H109" s="10"/>
    </row>
    <row r="110" spans="1:8" s="11" customFormat="1" ht="52.5" customHeight="1">
      <c r="A110" s="10"/>
      <c r="B110" s="210" t="s">
        <v>40</v>
      </c>
      <c r="C110" s="211"/>
      <c r="D110" s="212"/>
      <c r="E110" s="249" t="s">
        <v>38</v>
      </c>
      <c r="F110" s="250"/>
      <c r="G110" s="136" t="s">
        <v>39</v>
      </c>
      <c r="H110" s="10"/>
    </row>
    <row r="111" spans="1:8" s="22" customFormat="1" ht="18.75" customHeight="1">
      <c r="A111" s="25"/>
      <c r="B111" s="207"/>
      <c r="C111" s="208"/>
      <c r="D111" s="209"/>
      <c r="E111" s="251"/>
      <c r="F111" s="252"/>
      <c r="G111" s="122" t="e">
        <f>E111*(G$105/SUM(E$95:G$95))</f>
        <v>#DIV/0!</v>
      </c>
      <c r="H111" s="25"/>
    </row>
    <row r="112" spans="1:8" s="22" customFormat="1" ht="18.75" customHeight="1">
      <c r="A112" s="25"/>
      <c r="B112" s="207"/>
      <c r="C112" s="208"/>
      <c r="D112" s="209"/>
      <c r="E112" s="253"/>
      <c r="F112" s="254"/>
      <c r="G112" s="122" t="e">
        <f>E112*(G$105/SUM(E$95:G$95))</f>
        <v>#DIV/0!</v>
      </c>
      <c r="H112" s="25"/>
    </row>
    <row r="113" spans="1:8" s="22" customFormat="1" ht="18.75" customHeight="1">
      <c r="A113" s="25"/>
      <c r="B113" s="207"/>
      <c r="C113" s="208"/>
      <c r="D113" s="209"/>
      <c r="E113" s="253"/>
      <c r="F113" s="254"/>
      <c r="G113" s="122" t="e">
        <f>E113*(G$105/SUM(E$95:G$95))</f>
        <v>#DIV/0!</v>
      </c>
      <c r="H113" s="25"/>
    </row>
    <row r="114" spans="1:8" s="22" customFormat="1" ht="38.25" customHeight="1">
      <c r="A114" s="25"/>
      <c r="B114" s="213" t="s">
        <v>52</v>
      </c>
      <c r="C114" s="214"/>
      <c r="D114" s="214"/>
      <c r="E114" s="214"/>
      <c r="F114" s="215"/>
      <c r="G114" s="121" t="s">
        <v>82</v>
      </c>
      <c r="H114" s="25"/>
    </row>
    <row r="115" spans="1:8" s="22" customFormat="1" ht="18.75" customHeight="1">
      <c r="A115" s="25"/>
      <c r="B115" s="207"/>
      <c r="C115" s="208"/>
      <c r="D115" s="208"/>
      <c r="E115" s="208"/>
      <c r="F115" s="209"/>
      <c r="G115" s="36"/>
      <c r="H115" s="25"/>
    </row>
    <row r="116" spans="1:8" s="22" customFormat="1" ht="18.75" customHeight="1">
      <c r="A116" s="25"/>
      <c r="B116" s="207"/>
      <c r="C116" s="208"/>
      <c r="D116" s="208"/>
      <c r="E116" s="208"/>
      <c r="F116" s="209"/>
      <c r="G116" s="36"/>
      <c r="H116" s="25"/>
    </row>
    <row r="117" spans="1:8" s="22" customFormat="1" ht="18.75" customHeight="1">
      <c r="A117" s="25"/>
      <c r="B117" s="207"/>
      <c r="C117" s="208"/>
      <c r="D117" s="208"/>
      <c r="E117" s="208"/>
      <c r="F117" s="209"/>
      <c r="G117" s="36"/>
      <c r="H117" s="25"/>
    </row>
    <row r="118" spans="1:8" s="22" customFormat="1" ht="36" customHeight="1">
      <c r="A118" s="25"/>
      <c r="B118" s="227" t="s">
        <v>42</v>
      </c>
      <c r="C118" s="228"/>
      <c r="D118" s="228"/>
      <c r="E118" s="228"/>
      <c r="F118" s="229"/>
      <c r="G118" s="121" t="s">
        <v>82</v>
      </c>
      <c r="H118" s="25"/>
    </row>
    <row r="119" spans="1:8" s="22" customFormat="1" ht="18.75" customHeight="1">
      <c r="A119" s="25"/>
      <c r="B119" s="207"/>
      <c r="C119" s="208"/>
      <c r="D119" s="208"/>
      <c r="E119" s="208"/>
      <c r="F119" s="209"/>
      <c r="G119" s="37"/>
      <c r="H119" s="25"/>
    </row>
    <row r="120" spans="1:8" s="22" customFormat="1" ht="18.75" customHeight="1">
      <c r="A120" s="25"/>
      <c r="B120" s="207"/>
      <c r="C120" s="208"/>
      <c r="D120" s="208"/>
      <c r="E120" s="208"/>
      <c r="F120" s="209"/>
      <c r="G120" s="37"/>
      <c r="H120" s="25"/>
    </row>
    <row r="121" spans="1:8" s="22" customFormat="1" ht="18.75" customHeight="1">
      <c r="A121" s="25"/>
      <c r="B121" s="207"/>
      <c r="C121" s="208"/>
      <c r="D121" s="208"/>
      <c r="E121" s="208"/>
      <c r="F121" s="209"/>
      <c r="G121" s="37"/>
      <c r="H121" s="25"/>
    </row>
    <row r="122" spans="1:8" s="11" customFormat="1" ht="3" customHeight="1">
      <c r="A122" s="10"/>
      <c r="B122" s="65"/>
      <c r="C122" s="56"/>
      <c r="D122" s="38"/>
      <c r="E122" s="39"/>
      <c r="F122" s="48"/>
      <c r="G122" s="40"/>
      <c r="H122" s="10"/>
    </row>
    <row r="123" spans="1:8" s="11" customFormat="1" ht="22.5" customHeight="1">
      <c r="A123" s="10"/>
      <c r="B123" s="198" t="s">
        <v>17</v>
      </c>
      <c r="C123" s="137"/>
      <c r="D123" s="29"/>
      <c r="E123" s="29"/>
      <c r="F123" s="86"/>
      <c r="G123" s="138" t="e">
        <f>SUM(G111:G121)</f>
        <v>#DIV/0!</v>
      </c>
      <c r="H123" s="10"/>
    </row>
    <row r="124" spans="1:8" s="43" customFormat="1" ht="18.75" customHeight="1">
      <c r="A124" s="41"/>
      <c r="B124" s="225" t="s">
        <v>44</v>
      </c>
      <c r="C124" s="225"/>
      <c r="D124" s="225"/>
      <c r="E124" s="225"/>
      <c r="F124" s="225"/>
      <c r="G124" s="139">
        <f>G$101-SUM(G$115:G$117)</f>
        <v>0</v>
      </c>
      <c r="H124" s="41"/>
    </row>
    <row r="125" spans="1:8" s="43" customFormat="1" ht="18.75" customHeight="1">
      <c r="A125" s="41"/>
      <c r="B125" s="225" t="s">
        <v>53</v>
      </c>
      <c r="C125" s="225"/>
      <c r="D125" s="225"/>
      <c r="E125" s="225"/>
      <c r="F125" s="225"/>
      <c r="G125" s="140" t="e">
        <f>(G101-SUM(G115:G117))/G101</f>
        <v>#DIV/0!</v>
      </c>
      <c r="H125" s="41"/>
    </row>
    <row r="126" spans="1:8" s="43" customFormat="1" ht="18.75" customHeight="1">
      <c r="A126" s="41"/>
      <c r="B126" s="225" t="s">
        <v>43</v>
      </c>
      <c r="C126" s="225"/>
      <c r="D126" s="225"/>
      <c r="E126" s="225"/>
      <c r="F126" s="225"/>
      <c r="G126" s="141" t="e">
        <f>G125*(G105-SUM(G111:G113))</f>
        <v>#DIV/0!</v>
      </c>
      <c r="H126" s="41"/>
    </row>
    <row r="127" spans="1:8" s="43" customFormat="1" ht="34.5" customHeight="1">
      <c r="A127" s="41"/>
      <c r="B127" s="226" t="s">
        <v>45</v>
      </c>
      <c r="C127" s="226"/>
      <c r="D127" s="226"/>
      <c r="E127" s="226"/>
      <c r="F127" s="226"/>
      <c r="G127" s="142" t="e">
        <f>SUM(G119:G121)/SUM(G124,G126)</f>
        <v>#DIV/0!</v>
      </c>
      <c r="H127" s="41"/>
    </row>
    <row r="128" spans="3:8" ht="6" customHeight="1">
      <c r="C128" s="12"/>
      <c r="D128" s="4"/>
      <c r="E128" s="4"/>
      <c r="F128" s="4"/>
      <c r="G128" s="4"/>
      <c r="H128" s="3"/>
    </row>
    <row r="129" spans="1:8" s="43" customFormat="1" ht="30.75" customHeight="1">
      <c r="A129" s="41"/>
      <c r="B129" s="261" t="s">
        <v>41</v>
      </c>
      <c r="C129" s="262"/>
      <c r="D129" s="262"/>
      <c r="E129" s="262"/>
      <c r="F129" s="262"/>
      <c r="G129" s="263"/>
      <c r="H129" s="41"/>
    </row>
    <row r="130" spans="1:8" s="43" customFormat="1" ht="15" customHeight="1">
      <c r="A130" s="41"/>
      <c r="B130" s="243" t="s">
        <v>24</v>
      </c>
      <c r="C130" s="244"/>
      <c r="D130" s="244"/>
      <c r="E130" s="244"/>
      <c r="F130" s="245"/>
      <c r="G130" s="96"/>
      <c r="H130" s="41"/>
    </row>
    <row r="131" spans="1:8" s="43" customFormat="1" ht="37.5" customHeight="1">
      <c r="A131" s="41"/>
      <c r="B131" s="246"/>
      <c r="C131" s="247"/>
      <c r="D131" s="247"/>
      <c r="E131" s="247"/>
      <c r="F131" s="248"/>
      <c r="G131" s="206" t="s">
        <v>21</v>
      </c>
      <c r="H131" s="41"/>
    </row>
    <row r="132" spans="1:8" s="11" customFormat="1" ht="22.5" customHeight="1">
      <c r="A132" s="15"/>
      <c r="B132" s="66" t="s">
        <v>29</v>
      </c>
      <c r="C132" s="55"/>
      <c r="D132" s="44"/>
      <c r="E132" s="55"/>
      <c r="F132" s="46"/>
      <c r="G132" s="79" t="e">
        <f>G101*G125*(1-G127)</f>
        <v>#DIV/0!</v>
      </c>
      <c r="H132" s="10"/>
    </row>
    <row r="133" spans="1:8" s="11" customFormat="1" ht="22.5" customHeight="1">
      <c r="A133" s="15"/>
      <c r="B133" s="66" t="s">
        <v>30</v>
      </c>
      <c r="C133" s="64"/>
      <c r="D133" s="42"/>
      <c r="E133" s="39"/>
      <c r="F133" s="86"/>
      <c r="G133" s="79" t="e">
        <f>G126*(1-G127)</f>
        <v>#DIV/0!</v>
      </c>
      <c r="H133" s="10"/>
    </row>
    <row r="134" spans="1:8" s="11" customFormat="1" ht="3.75" customHeight="1">
      <c r="A134" s="15"/>
      <c r="B134" s="97"/>
      <c r="C134" s="55"/>
      <c r="D134" s="39"/>
      <c r="E134" s="29"/>
      <c r="F134" s="46"/>
      <c r="G134" s="47"/>
      <c r="H134" s="10"/>
    </row>
    <row r="135" spans="1:8" s="95" customFormat="1" ht="19.5" customHeight="1">
      <c r="A135" s="90"/>
      <c r="B135" s="66" t="s">
        <v>20</v>
      </c>
      <c r="C135" s="91"/>
      <c r="D135" s="91"/>
      <c r="E135" s="91"/>
      <c r="F135" s="92"/>
      <c r="G135" s="79" t="e">
        <f>SUM(G132:G133)</f>
        <v>#DIV/0!</v>
      </c>
      <c r="H135" s="94"/>
    </row>
    <row r="136" spans="3:8" ht="12.75" customHeight="1">
      <c r="C136" s="4"/>
      <c r="D136" s="4"/>
      <c r="E136" s="4"/>
      <c r="F136" s="3"/>
      <c r="G136" s="3"/>
      <c r="H136" s="3"/>
    </row>
  </sheetData>
  <sheetProtection password="E780" sheet="1" formatCells="0" formatColumns="0" formatRows="0" insertColumns="0" insertRows="0"/>
  <mergeCells count="87">
    <mergeCell ref="B129:G129"/>
    <mergeCell ref="B3:G3"/>
    <mergeCell ref="B39:D39"/>
    <mergeCell ref="B45:D45"/>
    <mergeCell ref="B36:E36"/>
    <mergeCell ref="B13:G13"/>
    <mergeCell ref="B43:D44"/>
    <mergeCell ref="B6:G6"/>
    <mergeCell ref="B112:D112"/>
    <mergeCell ref="B113:D113"/>
    <mergeCell ref="B115:F115"/>
    <mergeCell ref="B116:F116"/>
    <mergeCell ref="B117:F117"/>
    <mergeCell ref="B4:G4"/>
    <mergeCell ref="B63:G63"/>
    <mergeCell ref="B97:G97"/>
    <mergeCell ref="B109:G109"/>
    <mergeCell ref="F10:G10"/>
    <mergeCell ref="B31:E31"/>
    <mergeCell ref="B26:E26"/>
    <mergeCell ref="B27:E27"/>
    <mergeCell ref="B28:E28"/>
    <mergeCell ref="B29:E29"/>
    <mergeCell ref="B30:E30"/>
    <mergeCell ref="B130:F131"/>
    <mergeCell ref="E110:F110"/>
    <mergeCell ref="E111:F111"/>
    <mergeCell ref="E112:F112"/>
    <mergeCell ref="E113:F113"/>
    <mergeCell ref="B80:D80"/>
    <mergeCell ref="D7:G7"/>
    <mergeCell ref="D8:G8"/>
    <mergeCell ref="D9:E9"/>
    <mergeCell ref="D10:E10"/>
    <mergeCell ref="B16:E16"/>
    <mergeCell ref="B111:D111"/>
    <mergeCell ref="B22:E22"/>
    <mergeCell ref="B23:E23"/>
    <mergeCell ref="B24:E24"/>
    <mergeCell ref="B18:E18"/>
    <mergeCell ref="B19:E19"/>
    <mergeCell ref="B20:E20"/>
    <mergeCell ref="B21:E21"/>
    <mergeCell ref="B32:E32"/>
    <mergeCell ref="B33:E33"/>
    <mergeCell ref="B90:D90"/>
    <mergeCell ref="B88:D88"/>
    <mergeCell ref="B89:D89"/>
    <mergeCell ref="B78:D78"/>
    <mergeCell ref="B79:D79"/>
    <mergeCell ref="B17:E17"/>
    <mergeCell ref="B25:E25"/>
    <mergeCell ref="B91:D91"/>
    <mergeCell ref="B92:D92"/>
    <mergeCell ref="B93:D93"/>
    <mergeCell ref="B34:E34"/>
    <mergeCell ref="B84:D84"/>
    <mergeCell ref="B85:D85"/>
    <mergeCell ref="B86:D86"/>
    <mergeCell ref="B87:D87"/>
    <mergeCell ref="B83:D83"/>
    <mergeCell ref="B72:D72"/>
    <mergeCell ref="B73:D73"/>
    <mergeCell ref="B74:D74"/>
    <mergeCell ref="B75:D75"/>
    <mergeCell ref="B76:D76"/>
    <mergeCell ref="B77:D77"/>
    <mergeCell ref="B124:F124"/>
    <mergeCell ref="B125:F125"/>
    <mergeCell ref="B126:F126"/>
    <mergeCell ref="B127:F127"/>
    <mergeCell ref="B66:D66"/>
    <mergeCell ref="B67:D67"/>
    <mergeCell ref="B68:D68"/>
    <mergeCell ref="B69:D69"/>
    <mergeCell ref="B118:F118"/>
    <mergeCell ref="B70:D70"/>
    <mergeCell ref="B119:F119"/>
    <mergeCell ref="B120:F120"/>
    <mergeCell ref="B121:F121"/>
    <mergeCell ref="B110:D110"/>
    <mergeCell ref="B114:F114"/>
    <mergeCell ref="B14:E14"/>
    <mergeCell ref="B15:E15"/>
    <mergeCell ref="B71:D71"/>
    <mergeCell ref="B81:D81"/>
    <mergeCell ref="B82:D82"/>
  </mergeCells>
  <printOptions horizontalCentered="1"/>
  <pageMargins left="0.1968503937007874" right="0.1968503937007874" top="0.3937007874015748" bottom="0.3937007874015748" header="0.2755905511811024" footer="0.15748031496062992"/>
  <pageSetup fitToHeight="0" horizontalDpi="600" verticalDpi="600" orientation="landscape" paperSize="9" scale="95" r:id="rId1"/>
  <headerFooter alignWithMargins="0">
    <oddFooter>&amp;L&amp;9Version 4.0 - Released on 5 April 2012
Full Cost Recovery Spreadsheet (Main tab)&amp;R&amp;9&amp;P of &amp;N</oddFooter>
  </headerFooter>
  <rowBreaks count="7" manualBreakCount="7">
    <brk id="12" max="7" man="1"/>
    <brk id="37" max="6" man="1"/>
    <brk id="42" max="7" man="1"/>
    <brk id="62" max="6" man="1"/>
    <brk id="96" max="7" man="1"/>
    <brk id="108" max="7" man="1"/>
    <brk id="128" max="7" man="1"/>
  </rowBreaks>
  <ignoredErrors>
    <ignoredError sqref="G111:G113 G123 G125:G126 G127 G132:G133 G1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5" zoomScaleNormal="95" zoomScaleSheetLayoutView="100" zoomScalePageLayoutView="0" workbookViewId="0" topLeftCell="A16">
      <selection activeCell="E19" sqref="E19"/>
    </sheetView>
  </sheetViews>
  <sheetFormatPr defaultColWidth="8.8515625" defaultRowHeight="12.75"/>
  <cols>
    <col min="1" max="1" width="1.1484375" style="5" customWidth="1"/>
    <col min="2" max="2" width="30.7109375" style="5" customWidth="1"/>
    <col min="3" max="3" width="13.7109375" style="5" customWidth="1"/>
    <col min="4" max="4" width="16.57421875" style="5" customWidth="1"/>
    <col min="5" max="5" width="16.7109375" style="5" customWidth="1"/>
    <col min="6" max="6" width="14.00390625" style="5" customWidth="1"/>
    <col min="7" max="7" width="17.8515625" style="5" customWidth="1"/>
    <col min="8" max="10" width="13.00390625" style="5" customWidth="1"/>
    <col min="11" max="11" width="14.7109375" style="5" customWidth="1"/>
    <col min="12" max="12" width="1.57421875" style="5" customWidth="1"/>
    <col min="13" max="16384" width="8.8515625" style="5" customWidth="1"/>
  </cols>
  <sheetData>
    <row r="1" spans="1:12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2.5" customHeight="1">
      <c r="A2" s="2"/>
      <c r="B2" s="68" t="s">
        <v>59</v>
      </c>
      <c r="C2" s="69"/>
      <c r="D2" s="13"/>
      <c r="E2" s="13"/>
      <c r="F2" s="13"/>
      <c r="G2" s="13"/>
      <c r="H2" s="13"/>
      <c r="I2" s="13"/>
      <c r="J2" s="13"/>
      <c r="K2" s="14"/>
      <c r="L2" s="2"/>
    </row>
    <row r="3" spans="1:12" s="11" customFormat="1" ht="16.5" customHeight="1">
      <c r="A3" s="10"/>
      <c r="B3" s="192" t="s">
        <v>36</v>
      </c>
      <c r="C3" s="125"/>
      <c r="D3" s="60"/>
      <c r="E3" s="185"/>
      <c r="F3" s="99"/>
      <c r="G3" s="99"/>
      <c r="H3" s="39"/>
      <c r="I3" s="42"/>
      <c r="J3" s="42"/>
      <c r="K3" s="50"/>
      <c r="L3" s="17"/>
    </row>
    <row r="4" spans="1:12" s="11" customFormat="1" ht="30" customHeight="1">
      <c r="A4" s="10"/>
      <c r="B4" s="107"/>
      <c r="C4" s="54"/>
      <c r="D4" s="199" t="s">
        <v>57</v>
      </c>
      <c r="E4" s="190">
        <v>8112</v>
      </c>
      <c r="F4" s="200" t="s">
        <v>7</v>
      </c>
      <c r="G4" s="108"/>
      <c r="H4" s="54"/>
      <c r="I4" s="54"/>
      <c r="J4" s="54"/>
      <c r="K4" s="18"/>
      <c r="L4" s="17"/>
    </row>
    <row r="5" spans="1:12" s="11" customFormat="1" ht="30" customHeight="1">
      <c r="A5" s="10"/>
      <c r="B5" s="97"/>
      <c r="C5" s="55"/>
      <c r="D5" s="201" t="s">
        <v>70</v>
      </c>
      <c r="E5" s="186">
        <v>0.138</v>
      </c>
      <c r="F5" s="194" t="s">
        <v>9</v>
      </c>
      <c r="G5" s="109"/>
      <c r="H5" s="55"/>
      <c r="I5" s="55"/>
      <c r="J5" s="55"/>
      <c r="K5" s="46"/>
      <c r="L5" s="17"/>
    </row>
    <row r="6" spans="1:12" s="11" customFormat="1" ht="7.5" customHeight="1">
      <c r="A6" s="10"/>
      <c r="B6" s="100"/>
      <c r="C6" s="100"/>
      <c r="D6" s="101"/>
      <c r="E6" s="102"/>
      <c r="F6" s="103"/>
      <c r="G6" s="103"/>
      <c r="H6" s="17"/>
      <c r="I6" s="104"/>
      <c r="J6" s="104"/>
      <c r="K6" s="104"/>
      <c r="L6" s="17"/>
    </row>
    <row r="7" spans="1:12" s="11" customFormat="1" ht="18.75" customHeight="1">
      <c r="A7" s="10"/>
      <c r="B7" s="110" t="s">
        <v>60</v>
      </c>
      <c r="C7" s="290" t="s">
        <v>61</v>
      </c>
      <c r="D7" s="291"/>
      <c r="E7" s="291"/>
      <c r="F7" s="291"/>
      <c r="G7" s="292"/>
      <c r="H7" s="287" t="s">
        <v>55</v>
      </c>
      <c r="I7" s="288"/>
      <c r="J7" s="288"/>
      <c r="K7" s="289"/>
      <c r="L7" s="10"/>
    </row>
    <row r="8" spans="1:12" s="11" customFormat="1" ht="98.25" customHeight="1">
      <c r="A8" s="10"/>
      <c r="B8" s="129" t="s">
        <v>3</v>
      </c>
      <c r="C8" s="129" t="s">
        <v>64</v>
      </c>
      <c r="D8" s="129" t="s">
        <v>65</v>
      </c>
      <c r="E8" s="129" t="s">
        <v>54</v>
      </c>
      <c r="F8" s="129" t="s">
        <v>69</v>
      </c>
      <c r="G8" s="129" t="s">
        <v>67</v>
      </c>
      <c r="H8" s="129" t="s">
        <v>62</v>
      </c>
      <c r="I8" s="129" t="s">
        <v>58</v>
      </c>
      <c r="J8" s="129" t="s">
        <v>71</v>
      </c>
      <c r="K8" s="129" t="s">
        <v>56</v>
      </c>
      <c r="L8" s="10"/>
    </row>
    <row r="9" spans="1:12" s="11" customFormat="1" ht="45" customHeight="1">
      <c r="A9" s="10"/>
      <c r="B9" s="130"/>
      <c r="C9" s="130" t="s">
        <v>83</v>
      </c>
      <c r="D9" s="130" t="s">
        <v>83</v>
      </c>
      <c r="E9" s="130" t="s">
        <v>66</v>
      </c>
      <c r="F9" s="130" t="s">
        <v>4</v>
      </c>
      <c r="G9" s="130" t="s">
        <v>68</v>
      </c>
      <c r="H9" s="130" t="s">
        <v>21</v>
      </c>
      <c r="I9" s="130" t="s">
        <v>21</v>
      </c>
      <c r="J9" s="130" t="s">
        <v>21</v>
      </c>
      <c r="K9" s="130" t="s">
        <v>21</v>
      </c>
      <c r="L9" s="10"/>
    </row>
    <row r="10" spans="1:12" s="11" customFormat="1" ht="18.75" customHeight="1">
      <c r="A10" s="10"/>
      <c r="B10" s="105"/>
      <c r="C10" s="126"/>
      <c r="D10" s="127"/>
      <c r="E10" s="128"/>
      <c r="F10" s="106"/>
      <c r="G10" s="124"/>
      <c r="H10" s="27">
        <f aca="true" t="shared" si="0" ref="H10:H24">IF(E10=0,0,(D10/C10)*E10*(G10/52))</f>
        <v>0</v>
      </c>
      <c r="I10" s="27">
        <f>IF(E10&lt;$E$4,0,((E10-E4)*$E$5)*(D10/C10)*(G10/52))</f>
        <v>0</v>
      </c>
      <c r="J10" s="27">
        <f aca="true" t="shared" si="1" ref="J10:J24">IF(F10=0,0,(F10*H10))</f>
        <v>0</v>
      </c>
      <c r="K10" s="27">
        <f aca="true" t="shared" si="2" ref="K10:K24">(H10+I10+J10)</f>
        <v>0</v>
      </c>
      <c r="L10" s="10"/>
    </row>
    <row r="11" spans="1:12" s="11" customFormat="1" ht="18.75" customHeight="1">
      <c r="A11" s="10"/>
      <c r="B11" s="105"/>
      <c r="C11" s="126"/>
      <c r="D11" s="127"/>
      <c r="E11" s="128"/>
      <c r="F11" s="106"/>
      <c r="G11" s="124"/>
      <c r="H11" s="27">
        <f t="shared" si="0"/>
        <v>0</v>
      </c>
      <c r="I11" s="27">
        <f>IF(E11&lt;$E$4,0,((E11-E4)*$E$5)*(D11/C11)*(G11/52))</f>
        <v>0</v>
      </c>
      <c r="J11" s="27">
        <f t="shared" si="1"/>
        <v>0</v>
      </c>
      <c r="K11" s="27">
        <f t="shared" si="2"/>
        <v>0</v>
      </c>
      <c r="L11" s="10"/>
    </row>
    <row r="12" spans="1:12" s="11" customFormat="1" ht="18.75" customHeight="1">
      <c r="A12" s="10"/>
      <c r="B12" s="105"/>
      <c r="C12" s="126"/>
      <c r="D12" s="127"/>
      <c r="E12" s="128"/>
      <c r="F12" s="106"/>
      <c r="G12" s="124"/>
      <c r="H12" s="27">
        <f t="shared" si="0"/>
        <v>0</v>
      </c>
      <c r="I12" s="27">
        <f>IF(E12&lt;$E$4,0,((E12-E4)*$E$5)*(D12/C12)*(G12/52))</f>
        <v>0</v>
      </c>
      <c r="J12" s="27">
        <f t="shared" si="1"/>
        <v>0</v>
      </c>
      <c r="K12" s="27">
        <f t="shared" si="2"/>
        <v>0</v>
      </c>
      <c r="L12" s="10"/>
    </row>
    <row r="13" spans="1:12" s="11" customFormat="1" ht="18.75" customHeight="1">
      <c r="A13" s="10"/>
      <c r="B13" s="105"/>
      <c r="C13" s="126"/>
      <c r="D13" s="127"/>
      <c r="E13" s="128"/>
      <c r="F13" s="106"/>
      <c r="G13" s="124"/>
      <c r="H13" s="27">
        <f t="shared" si="0"/>
        <v>0</v>
      </c>
      <c r="I13" s="27">
        <f>IF(E13&lt;$E$4,0,((E13-E4)*$E$5)*(D13/C13)*(G13/52))</f>
        <v>0</v>
      </c>
      <c r="J13" s="27">
        <f t="shared" si="1"/>
        <v>0</v>
      </c>
      <c r="K13" s="27">
        <f t="shared" si="2"/>
        <v>0</v>
      </c>
      <c r="L13" s="10"/>
    </row>
    <row r="14" spans="1:12" s="11" customFormat="1" ht="18.75" customHeight="1">
      <c r="A14" s="10"/>
      <c r="B14" s="105"/>
      <c r="C14" s="126"/>
      <c r="D14" s="127"/>
      <c r="E14" s="128"/>
      <c r="F14" s="106"/>
      <c r="G14" s="124"/>
      <c r="H14" s="27">
        <f t="shared" si="0"/>
        <v>0</v>
      </c>
      <c r="I14" s="27">
        <f>IF(E14&lt;$E$4,0,((E14-E4)*$E$5)*(D14/C14)*(G14/52))</f>
        <v>0</v>
      </c>
      <c r="J14" s="27">
        <f t="shared" si="1"/>
        <v>0</v>
      </c>
      <c r="K14" s="27">
        <f t="shared" si="2"/>
        <v>0</v>
      </c>
      <c r="L14" s="10"/>
    </row>
    <row r="15" spans="1:12" s="11" customFormat="1" ht="18.75" customHeight="1">
      <c r="A15" s="10"/>
      <c r="B15" s="105"/>
      <c r="C15" s="126"/>
      <c r="D15" s="127"/>
      <c r="E15" s="128"/>
      <c r="F15" s="106"/>
      <c r="G15" s="124"/>
      <c r="H15" s="27">
        <f t="shared" si="0"/>
        <v>0</v>
      </c>
      <c r="I15" s="27">
        <f>IF(E15&lt;$E$4,0,((E15-E4)*$E$5)*(D15/C15)*(G15/52))</f>
        <v>0</v>
      </c>
      <c r="J15" s="27">
        <f t="shared" si="1"/>
        <v>0</v>
      </c>
      <c r="K15" s="27">
        <f t="shared" si="2"/>
        <v>0</v>
      </c>
      <c r="L15" s="10"/>
    </row>
    <row r="16" spans="1:12" s="11" customFormat="1" ht="18.75" customHeight="1">
      <c r="A16" s="10"/>
      <c r="B16" s="105"/>
      <c r="C16" s="126"/>
      <c r="D16" s="127"/>
      <c r="E16" s="128"/>
      <c r="F16" s="106"/>
      <c r="G16" s="124"/>
      <c r="H16" s="27">
        <f t="shared" si="0"/>
        <v>0</v>
      </c>
      <c r="I16" s="27">
        <f>IF(E16&lt;$E$4,0,((E16-E4)*$E$5)*(D16/C16)*(G16/52))</f>
        <v>0</v>
      </c>
      <c r="J16" s="27">
        <f t="shared" si="1"/>
        <v>0</v>
      </c>
      <c r="K16" s="27">
        <f t="shared" si="2"/>
        <v>0</v>
      </c>
      <c r="L16" s="10"/>
    </row>
    <row r="17" spans="1:12" s="11" customFormat="1" ht="18.75" customHeight="1">
      <c r="A17" s="10"/>
      <c r="B17" s="105"/>
      <c r="C17" s="126"/>
      <c r="D17" s="127"/>
      <c r="E17" s="128"/>
      <c r="F17" s="106"/>
      <c r="G17" s="124"/>
      <c r="H17" s="27">
        <f t="shared" si="0"/>
        <v>0</v>
      </c>
      <c r="I17" s="27">
        <f>IF(E17&lt;$E$4,0,((E17-E4)*$E$5)*(D17/C17)*(G17/52))</f>
        <v>0</v>
      </c>
      <c r="J17" s="27">
        <f t="shared" si="1"/>
        <v>0</v>
      </c>
      <c r="K17" s="27">
        <f t="shared" si="2"/>
        <v>0</v>
      </c>
      <c r="L17" s="10"/>
    </row>
    <row r="18" spans="1:12" s="11" customFormat="1" ht="18.75" customHeight="1">
      <c r="A18" s="10"/>
      <c r="B18" s="105"/>
      <c r="C18" s="126"/>
      <c r="D18" s="127"/>
      <c r="E18" s="128"/>
      <c r="F18" s="106"/>
      <c r="G18" s="124"/>
      <c r="H18" s="27">
        <f t="shared" si="0"/>
        <v>0</v>
      </c>
      <c r="I18" s="27">
        <f>IF(E18&lt;$E$4,0,((E18-E4)*$E$5)*(D18/C18)*(G18/52))</f>
        <v>0</v>
      </c>
      <c r="J18" s="27">
        <f t="shared" si="1"/>
        <v>0</v>
      </c>
      <c r="K18" s="27">
        <f t="shared" si="2"/>
        <v>0</v>
      </c>
      <c r="L18" s="10"/>
    </row>
    <row r="19" spans="1:12" s="11" customFormat="1" ht="18.75" customHeight="1">
      <c r="A19" s="10"/>
      <c r="B19" s="105"/>
      <c r="C19" s="126"/>
      <c r="D19" s="127"/>
      <c r="E19" s="128"/>
      <c r="F19" s="106"/>
      <c r="G19" s="124"/>
      <c r="H19" s="27">
        <f t="shared" si="0"/>
        <v>0</v>
      </c>
      <c r="I19" s="27">
        <f>IF(E19&lt;$E$4,0,((E19-E4)*$E$5)*(D19/C19)*(G19/52))</f>
        <v>0</v>
      </c>
      <c r="J19" s="27">
        <f t="shared" si="1"/>
        <v>0</v>
      </c>
      <c r="K19" s="27">
        <f t="shared" si="2"/>
        <v>0</v>
      </c>
      <c r="L19" s="10"/>
    </row>
    <row r="20" spans="1:12" s="11" customFormat="1" ht="18.75" customHeight="1">
      <c r="A20" s="10"/>
      <c r="B20" s="105"/>
      <c r="C20" s="126"/>
      <c r="D20" s="127"/>
      <c r="E20" s="128"/>
      <c r="F20" s="106"/>
      <c r="G20" s="124"/>
      <c r="H20" s="27">
        <f t="shared" si="0"/>
        <v>0</v>
      </c>
      <c r="I20" s="27">
        <f>IF(E20&lt;$E$4,0,((E20-E4)*$E$5)*(D20/C20)*(G20/52))</f>
        <v>0</v>
      </c>
      <c r="J20" s="27">
        <f t="shared" si="1"/>
        <v>0</v>
      </c>
      <c r="K20" s="27">
        <f t="shared" si="2"/>
        <v>0</v>
      </c>
      <c r="L20" s="10"/>
    </row>
    <row r="21" spans="1:12" s="11" customFormat="1" ht="18.75" customHeight="1">
      <c r="A21" s="10"/>
      <c r="B21" s="105"/>
      <c r="C21" s="126"/>
      <c r="D21" s="127"/>
      <c r="E21" s="128"/>
      <c r="F21" s="106"/>
      <c r="G21" s="124"/>
      <c r="H21" s="27">
        <f t="shared" si="0"/>
        <v>0</v>
      </c>
      <c r="I21" s="27">
        <f>IF(E21&lt;$E$4,0,((E21-E4)*$E$5)*(D21/C21)*(G21/52))</f>
        <v>0</v>
      </c>
      <c r="J21" s="27">
        <f t="shared" si="1"/>
        <v>0</v>
      </c>
      <c r="K21" s="27">
        <f t="shared" si="2"/>
        <v>0</v>
      </c>
      <c r="L21" s="10"/>
    </row>
    <row r="22" spans="1:12" s="11" customFormat="1" ht="18.75" customHeight="1">
      <c r="A22" s="10"/>
      <c r="B22" s="105"/>
      <c r="C22" s="126"/>
      <c r="D22" s="127"/>
      <c r="E22" s="128"/>
      <c r="F22" s="106"/>
      <c r="G22" s="124"/>
      <c r="H22" s="27">
        <f t="shared" si="0"/>
        <v>0</v>
      </c>
      <c r="I22" s="27">
        <f>IF(E22&lt;$E$4,0,((E22-E4)*$E$5)*(D22/C22)*(G22/52))</f>
        <v>0</v>
      </c>
      <c r="J22" s="27">
        <f t="shared" si="1"/>
        <v>0</v>
      </c>
      <c r="K22" s="27">
        <f t="shared" si="2"/>
        <v>0</v>
      </c>
      <c r="L22" s="10"/>
    </row>
    <row r="23" spans="1:12" s="11" customFormat="1" ht="18.75" customHeight="1">
      <c r="A23" s="10"/>
      <c r="B23" s="105"/>
      <c r="C23" s="126"/>
      <c r="D23" s="127"/>
      <c r="E23" s="128"/>
      <c r="F23" s="106"/>
      <c r="G23" s="124"/>
      <c r="H23" s="27">
        <f t="shared" si="0"/>
        <v>0</v>
      </c>
      <c r="I23" s="27">
        <f>IF(E23&lt;$E$4,0,((E23-E4)*$E$5)*(D23/C23)*(G23/52))</f>
        <v>0</v>
      </c>
      <c r="J23" s="27">
        <f t="shared" si="1"/>
        <v>0</v>
      </c>
      <c r="K23" s="27">
        <f t="shared" si="2"/>
        <v>0</v>
      </c>
      <c r="L23" s="10"/>
    </row>
    <row r="24" spans="1:12" s="11" customFormat="1" ht="18.75" customHeight="1">
      <c r="A24" s="10"/>
      <c r="B24" s="105"/>
      <c r="C24" s="126"/>
      <c r="D24" s="127"/>
      <c r="E24" s="128"/>
      <c r="F24" s="106"/>
      <c r="G24" s="124"/>
      <c r="H24" s="27">
        <f t="shared" si="0"/>
        <v>0</v>
      </c>
      <c r="I24" s="27">
        <f>IF(E24&lt;$E$4,0,((E24-E4)*$E$5)*(D24/C24)*(G24/52))</f>
        <v>0</v>
      </c>
      <c r="J24" s="27">
        <f t="shared" si="1"/>
        <v>0</v>
      </c>
      <c r="K24" s="27">
        <f t="shared" si="2"/>
        <v>0</v>
      </c>
      <c r="L24" s="10"/>
    </row>
    <row r="25" spans="1:12" s="11" customFormat="1" ht="3" customHeight="1">
      <c r="A25" s="10"/>
      <c r="B25" s="111"/>
      <c r="C25" s="111"/>
      <c r="D25" s="30"/>
      <c r="E25" s="30"/>
      <c r="F25" s="112"/>
      <c r="G25" s="123"/>
      <c r="H25" s="113" t="e">
        <f>D25*#REF!*E25</f>
        <v>#REF!</v>
      </c>
      <c r="I25" s="114" t="e">
        <f>(D25*#REF!-$E$4)*$E$5*E25</f>
        <v>#REF!</v>
      </c>
      <c r="J25" s="114" t="e">
        <f>F25*H25</f>
        <v>#REF!</v>
      </c>
      <c r="K25" s="114" t="e">
        <f>H25+I25+J25</f>
        <v>#REF!</v>
      </c>
      <c r="L25" s="10"/>
    </row>
    <row r="26" spans="1:12" s="11" customFormat="1" ht="19.5" customHeight="1">
      <c r="A26" s="10"/>
      <c r="B26" s="293" t="s">
        <v>63</v>
      </c>
      <c r="C26" s="115"/>
      <c r="D26" s="116"/>
      <c r="E26" s="116"/>
      <c r="F26" s="117"/>
      <c r="G26" s="117"/>
      <c r="H26" s="118">
        <f>SUM(H10:H24)</f>
        <v>0</v>
      </c>
      <c r="I26" s="118">
        <f>SUM(I10:I24)</f>
        <v>0</v>
      </c>
      <c r="J26" s="118">
        <f>SUM(J10:J24)</f>
        <v>0</v>
      </c>
      <c r="K26" s="118">
        <f>SUM(K10:K24)</f>
        <v>0</v>
      </c>
      <c r="L26" s="10"/>
    </row>
    <row r="27" spans="1:12" ht="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 password="E780" sheet="1" formatCells="0" formatColumns="0" formatRows="0"/>
  <mergeCells count="2">
    <mergeCell ref="H7:K7"/>
    <mergeCell ref="C7:G7"/>
  </mergeCells>
  <printOptions horizontalCentered="1"/>
  <pageMargins left="0.1968503937007874" right="0.15748031496062992" top="0.3937007874015748" bottom="0.3937007874015748" header="0.31496062992125984" footer="0.15748031496062992"/>
  <pageSetup horizontalDpi="600" verticalDpi="600" orientation="landscape" paperSize="9" scale="85" r:id="rId1"/>
  <headerFooter alignWithMargins="0">
    <oddFooter>&amp;L&amp;9Version 4.0 - Released on 5 April 2012 
Full Cost Recovery Spreadsheet (Salary tab) - &amp;R&amp;9&amp;P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AJH</dc:creator>
  <cp:keywords/>
  <dc:description/>
  <cp:lastModifiedBy>David Symons</cp:lastModifiedBy>
  <cp:lastPrinted>2013-02-12T14:57:34Z</cp:lastPrinted>
  <dcterms:created xsi:type="dcterms:W3CDTF">2005-10-29T22:50:36Z</dcterms:created>
  <dcterms:modified xsi:type="dcterms:W3CDTF">2019-02-12T15:20:43Z</dcterms:modified>
  <cp:category/>
  <cp:version/>
  <cp:contentType/>
  <cp:contentStatus/>
</cp:coreProperties>
</file>