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465" windowWidth="20490" windowHeight="7290" tabRatio="774"/>
  </bookViews>
  <sheets>
    <sheet name="Homepage" sheetId="9" r:id="rId1"/>
    <sheet name="User Guide" sheetId="12" r:id="rId2"/>
    <sheet name="Outcome frameworks" sheetId="1" r:id="rId3"/>
    <sheet name="Standalone measures" sheetId="2" r:id="rId4"/>
    <sheet name="Glossary" sheetId="3" r:id="rId5"/>
    <sheet name="Taxonomy" sheetId="4" r:id="rId6"/>
    <sheet name="Tools" sheetId="7" r:id="rId7"/>
    <sheet name="Approaches" sheetId="6" r:id="rId8"/>
  </sheets>
  <definedNames>
    <definedName name="_xlnm._FilterDatabase" localSheetId="7" hidden="1">Approaches!$A$5:$C$13</definedName>
    <definedName name="_xlnm._FilterDatabase" localSheetId="2" hidden="1">'Outcome frameworks'!$A$11:$L$80</definedName>
    <definedName name="_xlnm._FilterDatabase" localSheetId="3" hidden="1">'Standalone measures'!$A$11:$N$89</definedName>
    <definedName name="_xlnm._FilterDatabase" localSheetId="6" hidden="1">Tools!$A$5:$D$19</definedName>
    <definedName name="_xlnm.Print_Area" localSheetId="5">Taxonomy!$A$6:$C$15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3" i="9" l="1"/>
  <c r="C36" i="9"/>
  <c r="C22" i="9"/>
  <c r="B53" i="9"/>
  <c r="B36" i="9"/>
  <c r="B22" i="9"/>
  <c r="C35" i="9"/>
  <c r="B35" i="9"/>
  <c r="C34" i="9"/>
  <c r="C33" i="9"/>
  <c r="C32" i="9"/>
  <c r="C31" i="9"/>
  <c r="C30" i="9"/>
  <c r="C29" i="9"/>
  <c r="C28" i="9"/>
  <c r="C27" i="9"/>
  <c r="C26" i="9"/>
  <c r="B34" i="9"/>
  <c r="B33" i="9"/>
  <c r="B32" i="9"/>
  <c r="B31" i="9"/>
  <c r="B30" i="9"/>
  <c r="B29" i="9"/>
  <c r="B28" i="9"/>
  <c r="B27" i="9"/>
  <c r="B26" i="9"/>
  <c r="B40" i="9"/>
  <c r="C40" i="9"/>
  <c r="B41" i="9"/>
  <c r="C41" i="9"/>
  <c r="B42" i="9"/>
  <c r="C42" i="9"/>
  <c r="B43" i="9"/>
  <c r="C43" i="9"/>
  <c r="B44" i="9"/>
  <c r="C44" i="9"/>
  <c r="B45" i="9"/>
  <c r="C45" i="9"/>
  <c r="B46" i="9"/>
  <c r="C46" i="9"/>
  <c r="B47" i="9"/>
  <c r="C47" i="9"/>
  <c r="B48" i="9"/>
  <c r="C48" i="9"/>
  <c r="B52" i="9"/>
  <c r="C52" i="9"/>
  <c r="C51" i="9"/>
  <c r="C50" i="9"/>
  <c r="C49" i="9"/>
  <c r="B51" i="9"/>
  <c r="B50" i="9"/>
  <c r="B49" i="9"/>
  <c r="C21" i="9"/>
  <c r="C20" i="9"/>
  <c r="C19" i="9"/>
  <c r="C18" i="9"/>
  <c r="C17" i="9"/>
  <c r="C16" i="9"/>
  <c r="C15" i="9"/>
  <c r="C14" i="9"/>
  <c r="C13" i="9"/>
  <c r="B21" i="9"/>
  <c r="B20" i="9"/>
  <c r="B19" i="9"/>
  <c r="B18" i="9"/>
  <c r="B17" i="9"/>
  <c r="B16" i="9"/>
  <c r="B15" i="9"/>
  <c r="B13" i="9"/>
  <c r="B14" i="9"/>
</calcChain>
</file>

<file path=xl/comments1.xml><?xml version="1.0" encoding="utf-8"?>
<comments xmlns="http://schemas.openxmlformats.org/spreadsheetml/2006/main">
  <authors>
    <author>Author</author>
  </authors>
  <commentList>
    <comment ref="A11" authorId="0" shapeId="0">
      <text>
        <r>
          <rPr>
            <sz val="9"/>
            <color indexed="81"/>
            <rFont val="Tahoma"/>
            <family val="2"/>
          </rPr>
          <t>The outcome group or groups relevant to this outcome framework. Outcome groups are based on the Big Society Capital Outcomes Matrix.</t>
        </r>
        <r>
          <rPr>
            <sz val="9"/>
            <color indexed="81"/>
            <rFont val="Tahoma"/>
            <charset val="1"/>
          </rPr>
          <t xml:space="preserve">
</t>
        </r>
      </text>
    </comment>
    <comment ref="B11" authorId="0" shapeId="0">
      <text>
        <r>
          <rPr>
            <sz val="9"/>
            <color indexed="81"/>
            <rFont val="Tahoma"/>
            <family val="2"/>
          </rPr>
          <t xml:space="preserve">The outcome group or groups relevant to this outcome framework. Outcome groups are based on the Big Lottery Fund Data Dictionary Classifications. By default this column is hidden.
</t>
        </r>
      </text>
    </comment>
    <comment ref="C11" authorId="0" shapeId="0">
      <text>
        <r>
          <rPr>
            <sz val="9"/>
            <color indexed="81"/>
            <rFont val="Tahoma"/>
            <family val="2"/>
          </rPr>
          <t>The outcome group of most relevance to this outcome framework. Outcome groups are based on the Big Society Capital Outcomes Matrix. By default this column is hidden.</t>
        </r>
      </text>
    </comment>
    <comment ref="D11" authorId="0" shapeId="0">
      <text>
        <r>
          <rPr>
            <sz val="9"/>
            <color indexed="81"/>
            <rFont val="Tahoma"/>
            <family val="2"/>
          </rPr>
          <t>The stakeholder group or groups relevant to this outcome framework. Stakeholder groups are based on the Big Society Capital Outcomes Matrix.</t>
        </r>
      </text>
    </comment>
    <comment ref="E11" authorId="0" shapeId="0">
      <text>
        <r>
          <rPr>
            <sz val="9"/>
            <color indexed="81"/>
            <rFont val="Tahoma"/>
            <family val="2"/>
          </rPr>
          <t>The name of the outcome framework.</t>
        </r>
      </text>
    </comment>
    <comment ref="F11" authorId="0" shapeId="0">
      <text>
        <r>
          <rPr>
            <sz val="9"/>
            <color indexed="81"/>
            <rFont val="Tahoma"/>
            <family val="2"/>
          </rPr>
          <t>Key words or phrases relevant to this outcome framework. These are generally based on the outcome groups outlined in the framework (if included). To help with searching, some outcome groups have been reworded, for example, "A resilient Wales" was reworded to "Community resilience".</t>
        </r>
      </text>
    </comment>
    <comment ref="G11" authorId="0" shapeId="0">
      <text>
        <r>
          <rPr>
            <sz val="9"/>
            <color indexed="81"/>
            <rFont val="Tahoma"/>
            <family val="2"/>
          </rPr>
          <t>The name of the author/owner/publisher of the outcome framework. This is often an organisation.</t>
        </r>
      </text>
    </comment>
    <comment ref="H11" authorId="0" shapeId="0">
      <text>
        <r>
          <rPr>
            <sz val="9"/>
            <color indexed="81"/>
            <rFont val="Tahoma"/>
            <family val="2"/>
          </rPr>
          <t>The year of publication.</t>
        </r>
      </text>
    </comment>
    <comment ref="I11" authorId="0" shapeId="0">
      <text>
        <r>
          <rPr>
            <sz val="9"/>
            <color indexed="81"/>
            <rFont val="Tahoma"/>
            <family val="2"/>
          </rPr>
          <t>Background information for this outcome framework, such as the outcomes included within the framework.</t>
        </r>
      </text>
    </comment>
    <comment ref="J11" authorId="0" shapeId="0">
      <text>
        <r>
          <rPr>
            <sz val="9"/>
            <color indexed="81"/>
            <rFont val="Tahoma"/>
            <family val="2"/>
          </rPr>
          <t>If an outcome framework includes measures against which outcomes can be assessed, this has been noted in this data field.</t>
        </r>
      </text>
    </comment>
    <comment ref="K11" authorId="0" shapeId="0">
      <text>
        <r>
          <rPr>
            <sz val="9"/>
            <color indexed="81"/>
            <rFont val="Tahoma"/>
            <family val="2"/>
          </rPr>
          <t>If an outcome framework is designed for use within a specific geographical area, this is noted in this data field.</t>
        </r>
      </text>
    </comment>
    <comment ref="L11" authorId="0" shapeId="0">
      <text>
        <r>
          <rPr>
            <sz val="9"/>
            <color indexed="81"/>
            <rFont val="Tahoma"/>
            <family val="2"/>
          </rPr>
          <t>This data field contains a URL to the outcome framework. If a URL is not available then a reference has been provided.</t>
        </r>
      </text>
    </comment>
  </commentList>
</comments>
</file>

<file path=xl/comments2.xml><?xml version="1.0" encoding="utf-8"?>
<comments xmlns="http://schemas.openxmlformats.org/spreadsheetml/2006/main">
  <authors>
    <author>Author</author>
  </authors>
  <commentList>
    <comment ref="A11" authorId="0" shapeId="0">
      <text>
        <r>
          <rPr>
            <sz val="9"/>
            <color indexed="81"/>
            <rFont val="Tahoma"/>
            <family val="2"/>
          </rPr>
          <t>The outcome group or groups relevant to this standalone measure. Outcome groups are based on the Big Society Capital Outcomes Matrix.</t>
        </r>
      </text>
    </comment>
    <comment ref="B11" authorId="0" shapeId="0">
      <text>
        <r>
          <rPr>
            <sz val="9"/>
            <color indexed="81"/>
            <rFont val="Tahoma"/>
            <family val="2"/>
          </rPr>
          <t>The outcome group or groups relevant to this outcome framework. Outcome groups are based on the Big Lottery Fund Data Dictionary Classifications. By default this column is hidden.</t>
        </r>
      </text>
    </comment>
    <comment ref="C11" authorId="0" shapeId="0">
      <text>
        <r>
          <rPr>
            <sz val="9"/>
            <color indexed="81"/>
            <rFont val="Tahoma"/>
            <family val="2"/>
          </rPr>
          <t>The outcome group of most relevance to this standalone measure. Outcome groups are based on the Big Society Capital Outcomes Matrix. By default this column is hidden.</t>
        </r>
      </text>
    </comment>
    <comment ref="D11" authorId="0" shapeId="0">
      <text>
        <r>
          <rPr>
            <sz val="9"/>
            <color indexed="81"/>
            <rFont val="Tahoma"/>
            <family val="2"/>
          </rPr>
          <t>The outcome for which this standalone measure can be used to assess.</t>
        </r>
      </text>
    </comment>
    <comment ref="E11" authorId="0" shapeId="0">
      <text>
        <r>
          <rPr>
            <sz val="9"/>
            <color indexed="81"/>
            <rFont val="Tahoma"/>
            <family val="2"/>
          </rPr>
          <t>Whether the measure can be used to assess change at the Individual level or the Community sector &amp; society level.</t>
        </r>
      </text>
    </comment>
    <comment ref="F11" authorId="0" shapeId="0">
      <text>
        <r>
          <rPr>
            <sz val="9"/>
            <color indexed="81"/>
            <rFont val="Tahoma"/>
            <family val="2"/>
          </rPr>
          <t>The specific stakeholder group or groups relevant to this standalone measure. Stakeholder groups are based on the Big Society Capital Outcomes Matrix.</t>
        </r>
      </text>
    </comment>
    <comment ref="G11" authorId="0" shapeId="0">
      <text>
        <r>
          <rPr>
            <sz val="9"/>
            <color indexed="81"/>
            <rFont val="Tahoma"/>
            <family val="2"/>
          </rPr>
          <t>The name of the standalone measure.</t>
        </r>
      </text>
    </comment>
    <comment ref="H11" authorId="0" shapeId="0">
      <text>
        <r>
          <rPr>
            <sz val="9"/>
            <color indexed="81"/>
            <rFont val="Tahoma"/>
            <family val="2"/>
          </rPr>
          <t>Key words or phrases relevant to this standalone measure.</t>
        </r>
      </text>
    </comment>
    <comment ref="I11" authorId="0" shapeId="0">
      <text>
        <r>
          <rPr>
            <sz val="9"/>
            <color indexed="81"/>
            <rFont val="Tahoma"/>
            <family val="2"/>
          </rPr>
          <t>The name of the author/owner/publisher of the standalone measure. This is often an organisation.</t>
        </r>
      </text>
    </comment>
    <comment ref="J11" authorId="0" shapeId="0">
      <text>
        <r>
          <rPr>
            <sz val="9"/>
            <color indexed="81"/>
            <rFont val="Tahoma"/>
            <family val="2"/>
          </rPr>
          <t>The year of publication.</t>
        </r>
      </text>
    </comment>
    <comment ref="K11" authorId="0" shapeId="0">
      <text>
        <r>
          <rPr>
            <sz val="9"/>
            <color indexed="81"/>
            <rFont val="Tahoma"/>
            <family val="2"/>
          </rPr>
          <t>Background information for this standalone measure, such as the specific areas covered by the measure or the number of questions it comprises.</t>
        </r>
      </text>
    </comment>
    <comment ref="L11" authorId="0" shapeId="0">
      <text>
        <r>
          <rPr>
            <sz val="9"/>
            <color indexed="81"/>
            <rFont val="Tahoma"/>
            <family val="2"/>
          </rPr>
          <t>Information on the terms of use of this standalone measure, e.g. whether a fee must be paid or whether use is conditional on prior registration with the author/owner/publisher. An assumption has been made that standalone measures published in academic journals are free to use, unless otherwise stated.</t>
        </r>
      </text>
    </comment>
    <comment ref="M11" authorId="0" shapeId="0">
      <text>
        <r>
          <rPr>
            <sz val="9"/>
            <color indexed="81"/>
            <rFont val="Tahoma"/>
            <family val="2"/>
          </rPr>
          <t>If web searches returned information on the validation of a standalone measure, this has been noted in this data field.</t>
        </r>
      </text>
    </comment>
    <comment ref="N11" authorId="0" shapeId="0">
      <text>
        <r>
          <rPr>
            <sz val="9"/>
            <color indexed="81"/>
            <rFont val="Tahoma"/>
            <family val="2"/>
          </rPr>
          <t>This data field contains a URL to the standalone measure. If a URL is not available then a reference has been provided.</t>
        </r>
      </text>
    </comment>
  </commentList>
</comments>
</file>

<file path=xl/sharedStrings.xml><?xml version="1.0" encoding="utf-8"?>
<sst xmlns="http://schemas.openxmlformats.org/spreadsheetml/2006/main" count="2118" uniqueCount="1126">
  <si>
    <t>Outcome framework name</t>
  </si>
  <si>
    <t>Geographical area</t>
  </si>
  <si>
    <t>Outcome group</t>
  </si>
  <si>
    <t>Employment, training and education</t>
  </si>
  <si>
    <t>Housing and local facilities</t>
  </si>
  <si>
    <t>Income and financial inclusion</t>
  </si>
  <si>
    <t>Physical health</t>
  </si>
  <si>
    <t>Mental health and well-being</t>
  </si>
  <si>
    <t>Family, friends and relationships</t>
  </si>
  <si>
    <t>Citizenship and community</t>
  </si>
  <si>
    <t>Arts, heritage, sports and faith</t>
  </si>
  <si>
    <t>Conservation of the natural environment</t>
  </si>
  <si>
    <t>Individuals</t>
  </si>
  <si>
    <t>The person is in suitable employment, education, training or caring work.</t>
  </si>
  <si>
    <t>The person has a suitable and secure place to live, affordable utilities and access to local facilities and transport.</t>
  </si>
  <si>
    <t>The person has sufficient income to meet their essential needs and access to suitable financial products and services.</t>
  </si>
  <si>
    <t>The person looks after their health as well as possible. The person recovers as quickly as possible, or if recovery is not possible, their health and quality of life are maximised.</t>
  </si>
  <si>
    <t>The person has a sense of well-being. Those who experience mental illness recover where possible and lead a positive and fulfilling life even if symptoms remain.</t>
  </si>
  <si>
    <t>Good mental well-being and life satisfaction across the population.</t>
  </si>
  <si>
    <t>The person has appositive social network that provides love, belonging and emotional practical support.</t>
  </si>
  <si>
    <t>The person lives in confidence and safety, and free from crime and disorder.  The person acts as a responsible and active citizen and feels part of a community.</t>
  </si>
  <si>
    <t>The person finds meaning, enjoyment, self-expression and affiliation through informed participation in the arts, sport and/or faith.</t>
  </si>
  <si>
    <t>The person has an appreciation of the natural environment and plays their part in protecting it, including reducing their carbon footprint.</t>
  </si>
  <si>
    <t>The natural environment is protected for the benefit of people, plants and animals and habitats, today and in the future.</t>
  </si>
  <si>
    <t>Investment and availability of different forms of tenure ensure that all housing needs can be met now and in the future.</t>
  </si>
  <si>
    <t>Jobs, education and training opportunities are available for everyone.</t>
  </si>
  <si>
    <t>Everyone reaches an optimum level of income for health and well-being, and income differentials support social cohesion.</t>
  </si>
  <si>
    <t>Good general physical health across the population.</t>
  </si>
  <si>
    <t>A society that supports and encourages families and/or good personal relationships.</t>
  </si>
  <si>
    <t>Stronger, active, more engaged communities.</t>
  </si>
  <si>
    <t>A thriving cultural landscape with high levels of participation and engagement.</t>
  </si>
  <si>
    <t>Physical health, Mental health and well-being</t>
  </si>
  <si>
    <t>https://euroqol.org/eq-5d-instruments/</t>
  </si>
  <si>
    <t>EQ-5D</t>
  </si>
  <si>
    <t>Year published</t>
  </si>
  <si>
    <t>Key words</t>
  </si>
  <si>
    <t>Outcome framework</t>
  </si>
  <si>
    <t>Tool</t>
  </si>
  <si>
    <t>Approach</t>
  </si>
  <si>
    <t>Outcome</t>
  </si>
  <si>
    <t>Stakeholder</t>
  </si>
  <si>
    <t>Beneficiary</t>
  </si>
  <si>
    <t>Definition</t>
  </si>
  <si>
    <t>Example</t>
  </si>
  <si>
    <t>https://www.thinknpc.org/resource-hub/the-journey-to-employment-jet-framework/</t>
  </si>
  <si>
    <t>https://www.cityresilienceindex.org/#/</t>
  </si>
  <si>
    <t xml:space="preserve">City Resilience Index </t>
  </si>
  <si>
    <t>https://www.equalityhumanrights.com/en/publication-download/measurement-framework-equality-and-human-rights</t>
  </si>
  <si>
    <t>https://www.globalgoals.org/</t>
  </si>
  <si>
    <t>Employment, training and education, Housing and local facilities, Income and financial inclusion, Physical health, Mental health and well-being, Family, friends and relationships, Citizenship and community, Arts heritage, sports and faith, Conservation of the natural environment</t>
  </si>
  <si>
    <t>https://www.goodfinance.org.uk/impact-matrix</t>
  </si>
  <si>
    <t>Big Society Capital Outcomes Matrix</t>
  </si>
  <si>
    <t>European Pillar of Social Rights</t>
  </si>
  <si>
    <t>https://ec.europa.eu/commission/priorities/deeper-and-fairer-economic-and-monetary-union/european-pillar-social-rights_en</t>
  </si>
  <si>
    <t>Social Justice Outcomes Framework</t>
  </si>
  <si>
    <t>Employment, training and education, Family, friends and relationships, Citizenship and community</t>
  </si>
  <si>
    <t>https://www.gov.uk/government/publications/social-justice-outcomes-framework</t>
  </si>
  <si>
    <t>Warwick-Edinburgh Mental Wellbeing Scale</t>
  </si>
  <si>
    <t>Beck Youth Inventory</t>
  </si>
  <si>
    <t>The World Health Organisation- Five Well-Being Index (WHO-5)</t>
  </si>
  <si>
    <t>https://www.gl-assessment.co.uk/products/general-health-questionnaire-ghq/</t>
  </si>
  <si>
    <t>https://www.birmingham.ac.uk/research/activity/mds/projects/HaPS/HE/ICECAP/ICECAP-A/index.aspx</t>
  </si>
  <si>
    <t>Adolescent Relapse Coping Questionnaire</t>
  </si>
  <si>
    <t>Physical health, Mental health and well-being, Family, friends and relationships</t>
  </si>
  <si>
    <t>Yes</t>
  </si>
  <si>
    <t>Well-being</t>
  </si>
  <si>
    <t>National TOMs Framework</t>
  </si>
  <si>
    <t>Global</t>
  </si>
  <si>
    <t>Supporting families, youth outcomes, employment, supporting disadvantaged adults, social justice</t>
  </si>
  <si>
    <t>England, Scotland and Wales</t>
  </si>
  <si>
    <t>?</t>
  </si>
  <si>
    <t>Human rights, Education, Employment, Living standards, Health, Justice and personal security, Political and civic participation</t>
  </si>
  <si>
    <t>Equality and Human Rights Commission</t>
  </si>
  <si>
    <t>United Kingdom</t>
  </si>
  <si>
    <t>Big Society Capital</t>
  </si>
  <si>
    <t>People experiencing long term unemployment</t>
  </si>
  <si>
    <t>Homeless people</t>
  </si>
  <si>
    <t>People living in poverty and/or financial exclusion</t>
  </si>
  <si>
    <t>People with addiction issues</t>
  </si>
  <si>
    <t>People with long-term health conditions/life threatening or terminal illness</t>
  </si>
  <si>
    <t>People with learning disabilities</t>
  </si>
  <si>
    <t>People with mental health needs</t>
  </si>
  <si>
    <t>People with physical disabilities or sensory impairments</t>
  </si>
  <si>
    <t>Voluntary carers</t>
  </si>
  <si>
    <t>Vulnerable parents</t>
  </si>
  <si>
    <t>Vulnerable children (including looked after children)</t>
  </si>
  <si>
    <t>Vulnerable young people and NEETs</t>
  </si>
  <si>
    <t>Older People (including people with dementia)</t>
  </si>
  <si>
    <t>Ex/Offenders</t>
  </si>
  <si>
    <t>People who have experienced crime or abuse</t>
  </si>
  <si>
    <t>People experiencing long term unemployment, Homeless people, People living in poverty and/or financial exclusion, People with addiction issues, People with long-term health conditions/life threatening or terminal illness, People with learning disabilities, People with mental health needs, People with physical disabilities or sensory impairments, Voluntary carers, Vulnerable parents, Vulnerable children (including looked after children), Vulnerable young people and NEETs, Older People (including people with dementia), Ex/Offenders, People who have experienced crime or abuse</t>
  </si>
  <si>
    <t>Emotional capabilities, Attitudes to work, Employability skills, Qualifications, education and training, Work experience, Career management skills</t>
  </si>
  <si>
    <t>Arup</t>
  </si>
  <si>
    <t>Health and wellbeing, Economy and society, Infrastructure and environment, Leadership and strategy</t>
  </si>
  <si>
    <t>United Nations</t>
  </si>
  <si>
    <t>Poverty, Hunger, Health and well-being, Education, Gender equality, Clean water and sanitation, Affordable and clean energy, Decent work and economic growth, Industry, innovation and infrastructure, Reduced inequalities, Sustainable cities and communities, Responsible consumption and production, Climate action, Life below water, Life on land, Peace, justice and strong institutions, Partnerships for the Goals</t>
  </si>
  <si>
    <t>European Parliament, the Council and the European Commission</t>
  </si>
  <si>
    <t>No</t>
  </si>
  <si>
    <t>EU</t>
  </si>
  <si>
    <t>Equal opportunities and access to the labour market,  Fair working conditions, Social protection and inclusion</t>
  </si>
  <si>
    <t>Barriers to educational achievement/attainment</t>
  </si>
  <si>
    <t>Resilience, Confidence towards learning, Barriers to learning, Educational achievement/attainment, Work ethic</t>
  </si>
  <si>
    <t>GL Assessment</t>
  </si>
  <si>
    <t>Mental health and well-being, Physical health</t>
  </si>
  <si>
    <t>http://www.excellenceforchildandyouth.ca/resource-hub/measure-profile?id=77</t>
  </si>
  <si>
    <t>https://www.gl-assessment.co.uk/products/pupil-attitudes-to-self-and-school-pass/</t>
  </si>
  <si>
    <t>Free</t>
  </si>
  <si>
    <t xml:space="preserve">Schaffer, D., Gould, M.S., Brasic, J., Ambrosini, P., Fisher, P., Bird, H., &amp; Aluwahlia, S. </t>
  </si>
  <si>
    <t>https://www.ncbi.nlm.nih.gov/pubmed/16717171</t>
  </si>
  <si>
    <t>Spitzer, R. L., Kroenke, K., Williams, J. B., &amp; Löwe, B</t>
  </si>
  <si>
    <t>Generalised anxiety disorder (GAD)</t>
  </si>
  <si>
    <t>Anxiety</t>
  </si>
  <si>
    <t>https://warwick.ac.uk/fac/sci/med/research/platform/wemwbs/</t>
  </si>
  <si>
    <t>Free to use for not-for-profit organisations, but prior registration is required.</t>
  </si>
  <si>
    <t>NHS Health Scotland, University of Warwick and University of Edinburgh</t>
  </si>
  <si>
    <t>World Health Organisation</t>
  </si>
  <si>
    <t>https://www.psykiatri-regionh.dk/who-5/who-5-questionnaires/Pages/default.aspx</t>
  </si>
  <si>
    <t>Free to use, but prior registration is required.</t>
  </si>
  <si>
    <t>Social Value Portal</t>
  </si>
  <si>
    <t>https://socialvalueportal.com/national-toms/</t>
  </si>
  <si>
    <t>Data Labs, Sinzer, SROI Self-Assessment Tool</t>
  </si>
  <si>
    <t>Educational inequalities, Attainment gaps, Skills, Access to further education, Upskilling, Career advice</t>
  </si>
  <si>
    <t>Skills and employment, Responsible regional businesses, Creating healthier, safer and more resilient communities, Protecting and improving our environment, Social innovation</t>
  </si>
  <si>
    <t>Department for Education</t>
  </si>
  <si>
    <t>https://www.gov.uk/government/publications/improving-social-mobility-through-education</t>
  </si>
  <si>
    <t>https://futuregenerations.wales/about-us/future-generations-act/</t>
  </si>
  <si>
    <t>Wales</t>
  </si>
  <si>
    <t>Wellbeing of Future Generations Well-being Goals</t>
  </si>
  <si>
    <t>The Global Goals for Sustainable Development</t>
  </si>
  <si>
    <t>Recipients of life-skills training</t>
  </si>
  <si>
    <t>Welsh Government</t>
  </si>
  <si>
    <t>Economic development, Community resilience, Health outcomes, Equality, Culture, Global responsibility</t>
  </si>
  <si>
    <t>England</t>
  </si>
  <si>
    <t>New Philanthropy Capital</t>
  </si>
  <si>
    <t>Change in levels of income, Change in self-esteem</t>
  </si>
  <si>
    <t>Employment, training and education, Citizenship and community</t>
  </si>
  <si>
    <t>Income and financial inclusion, Citizenship and community</t>
  </si>
  <si>
    <t>Approaches are methodologies or guides relating to impact measurement. Rather than a specific scale or measurement tool, an approach frames the analysis or actions being taken in practice.</t>
  </si>
  <si>
    <t>Pupil Attitudes to Self and School (PASS)</t>
  </si>
  <si>
    <t xml:space="preserve">The Pupil Attitudes to Self and School (PASS) is an online self-evaluation survey designed to assess factors linked to educational attainment. Respondents answer a series of questions relating to their views and feelings towards learning, education, work ethic and school. An optional component of the measure provides recommended intervention techniques based on responses. 
</t>
  </si>
  <si>
    <t>Children's Global Assessment Scale (CGAS)</t>
  </si>
  <si>
    <t>Generalised Anxiety Disorder Assessment (GAD-7)</t>
  </si>
  <si>
    <t>General Health Questionnaire (GHQ)</t>
  </si>
  <si>
    <t>Minor psychiatric disorder</t>
  </si>
  <si>
    <t>Well-being, Psychiatric disorders</t>
  </si>
  <si>
    <t>University of Birmingham</t>
  </si>
  <si>
    <t>Stakeholders are people, organisations or entities that experience change, whether positive or negative, as a result of the activity that is being analysed.</t>
  </si>
  <si>
    <t>Pearson Clinical</t>
  </si>
  <si>
    <t>Available to purchase.</t>
  </si>
  <si>
    <t>Emotional and social impairment</t>
  </si>
  <si>
    <t>EuroQol Group</t>
  </si>
  <si>
    <t>Generally free to use for non-commercial research but prior registration is required. For non-research or commercial use a license fee may apply.</t>
  </si>
  <si>
    <t>The General Health Questionnaire is a measure for assessing and screening for minor psychiatric disorders. Respondents indicate their current health status and whether this is different to normal.
The General Health Questionnaire is available in four versions: a full version of 60 items (GHQ-60), a version without physical illness related questions (GHQ-30), a version of 28 items to assess "somatic symptoms, anxiety and insomnia, social dysfunction and severe depression" (GHQ-28), and a 12 item short version of the measure (GHQ-12).</t>
  </si>
  <si>
    <t>ICEpop CAPability (ICECAP) is a set of measures for assessing wellbeing. Respondents indicate on a scale their ability to "do" and "be" things which have been identified as important to wellbeing, for example their ability to independent or experience enjoyment in their life.
ICEpop CAPability (ICECAP) has four measures: a measure for adults (ICECAP-A), a measure for older people (ICECAP-O), a measure for carers (CES), and a measure for those in end-of-life care (ICECAP-SCM).</t>
  </si>
  <si>
    <t>The Beck Youth Inventory (BYI) is a set of five measures for assessing depression, anxiety, anger, disruptive behaviour and self-concept in young people. Each measure contains 20 statements, with respondents indicating how frequently these have been true during the last two weeks.
The Beck Youth Inventory (BYI) has five measures: The Beck Depression Inventory for Youth (BDI-Y), The Beck Anxiety Inventory for Youth (BAI-Y), The Beck Anger Inventory for Youth (BANI-Y), The Beck Disruptive Inventory for Youth (BDBI-Y), and The Beck Self-Concept Inventory for Youth (BSCI-Y).</t>
  </si>
  <si>
    <t>Health-related quality of life</t>
  </si>
  <si>
    <t>EQ-5D is a measure to assess health related quality of life within the domains of mobility, self-care, usual activities, pain/discomfort and anxiety/depression. Respondents are given several statements relating to each of the domains and asked to indicate which statement applies most to them.
EQ-5D has three versions: a version with a 3 point scale (EQ-5D-3L), a version with a 5 point scale (EQ-5D-5L), and a version for use with children (EQ-5D-Y).</t>
  </si>
  <si>
    <t>Health, Quality of life, Mobility, Self-care, Pain/discomfort, Anxiety, Depression</t>
  </si>
  <si>
    <t>https://www.pearsonclinical.co.uk/Psychology/ChildMentalHealth/ChildMentalHealth/BeckYouthInventories-SecondEditionForChildrenandAdolescents(BYI-II)/BeckYouthInventories-SecondEditionForChildrenandAdolescents(BYI-II).aspx</t>
  </si>
  <si>
    <t>Measurement Framework for Equality and Human Rights</t>
  </si>
  <si>
    <t>The Journey to EmploymenT (JET) Framework</t>
  </si>
  <si>
    <t>Rosenberg Self-esteem Scale (RSE)</t>
  </si>
  <si>
    <t>The MTQ48 for Young People</t>
  </si>
  <si>
    <t>Mapping Outcomes for Social Investment</t>
  </si>
  <si>
    <t>https://www.thinknpc.org/wp-content/uploads/2018/07/Outcomes-matrix-final-with-links.pdf</t>
  </si>
  <si>
    <t>Feeling of being connected to nature</t>
  </si>
  <si>
    <t>Nature, Environment</t>
  </si>
  <si>
    <t>F. Stephan Mayer and Cynthia McPherson Frantz</t>
  </si>
  <si>
    <t>The Connectedness to Nature Scale (CNS)</t>
  </si>
  <si>
    <t>https://www.sciencedirect.com/science/article/abs/pii/S0272494404000696#!</t>
  </si>
  <si>
    <t>Free to use, but prior permission from Prof Mark Myers (mgmyers@ucsd.edu) is required.</t>
  </si>
  <si>
    <t>Myers, M.G., &amp; Brown, S.A.  (1996). The Adolescent Relapse Coping Questionnaire: Psychometric validation. Journal of Studies on Alcohol, 57, 40-46.</t>
  </si>
  <si>
    <t>Myers, M.G., &amp; Brown, S.A.</t>
  </si>
  <si>
    <t>Ability to resist use of alcohol and drugs</t>
  </si>
  <si>
    <t>The Adolescent Relapse Coping Questionnaire is a measure for assessing adolescents' ability to resist using drugs and alcohol. Six items relate to how a respondent would act in a hypothetical situation where they are offered drugs and alcohol, measured on a ten point scale. A further 28 items relate to coping strategies, measured on a seven point scale.</t>
  </si>
  <si>
    <t>Terms of use</t>
  </si>
  <si>
    <t>Housing and essential needs, Education and learning, Employment and training, Physical health, Substance use and addiction, Mental health, Personal and social well-being, Politics, influence and participation, Finance and legal matters, Arts and culture, Crime and public safety, Local area and getting around, Conservation of the natural environment and climate change</t>
  </si>
  <si>
    <t>Mapping Outcomes for Social Investment is an outcome framework designed to help social investors and investees. It maps outcomes against a broad range of outcome groups/domains relating to social welfare and the environment.
The outcome groups/domains are:
- Housing and essential needs
- Education and learning
- Employment and training
- Physical health
- Substance use and addiction
- Mental health
- Personal and social well-being
- Politics, influence and participation
- Finance and legal matters
- Arts and culture
- Crime and public safety
- Local area and getting around
- Conservation of the natural environment and climate change
A separate document is provided for each of the 13 outcome groups/domains, which gives more detailed information on outcomes and measures.</t>
  </si>
  <si>
    <t>The New Ecological Paradigm (NEP) scale</t>
  </si>
  <si>
    <t>https://pdfs.semanticscholar.org/613a/defa1ebcd0962d551fadc3f6a86d57b79f39.pdf</t>
  </si>
  <si>
    <t>Riley E. Dunlap, Kent D. Van Liere, Angela G. Mertig, Robert Emmet Jones</t>
  </si>
  <si>
    <t>The New Ecological Paradigm (NEP) Scale is a measure of awareness of and attitudes towards environmental issues. Respondents agree or disagree with 15 statements relating to environment issues. The extent to which respondents agree or disagree with these statements reveal their world or underlying values.</t>
  </si>
  <si>
    <t>The Connectedness to Nature Scale (CNS) is a measure for assessing individuals' feelings of feeling a connection to nature. Respondents indicate how strongly they agree or disagree with 14 statements on a scale ranging from "Strongly disagree" to "Strongly agree". Responses can be used to calculate a "Connectedness to Nature" score.</t>
  </si>
  <si>
    <t>Self-esteem</t>
  </si>
  <si>
    <t>Nature, Environment, Ecology</t>
  </si>
  <si>
    <t>Rosenberg, M.</t>
  </si>
  <si>
    <t>http://fetzer.org/sites/default/files/images/stories/pdf/selfmeasures/Self_Measures_for_Self-Esteem_ROSENBERG_SELF-ESTEEM.pdf</t>
  </si>
  <si>
    <t xml:space="preserve">The Rosenberg Self-esteem Scale (RSE) is a measure of self-esteem. Respondents indicate how strongly they agree or disagree with 10 statements on a scale ranging from "Strongly disagree" to "Strongly agree". </t>
  </si>
  <si>
    <t>Framework of Outcomes for Young People</t>
  </si>
  <si>
    <t>The Framework of Outcomes for Young people is designed to help service providers and commissioners in understanding the impact of interventions involving young people. Outcomes and measures relate to life skills, emotional skills, social skills, education and training, and employment. There is an emphasis on the link between "social and emotional capabilities" and longer-term outcomes.
The outcome groups/domains are:
- Communication
- Confidence and agency
- Planning and problem solving
- Relationships and leadership
- Creativity
- Resilience and determination
- Managing feelings</t>
  </si>
  <si>
    <t>The Young Foundation</t>
  </si>
  <si>
    <t>Communication, Confidence and agency, Planning and problem solving, Relationships, Leadership skills, Creativity, Resilience, Determination, Emotional skills, Social Skills, Employment</t>
  </si>
  <si>
    <t>https://youngfoundation.org/publications/framework-of-outcomes-for-young-people/</t>
  </si>
  <si>
    <t>Young people, Vulnerable young people and NEETs</t>
  </si>
  <si>
    <t>Youth Social Action Quality Framework</t>
  </si>
  <si>
    <t>https://youngfoundation.org/publications/scoping-a-quality-framework-for-youth-social-action/</t>
  </si>
  <si>
    <t>Institute for Volunteering Research, The Young Foundation, The Campaign for Youth Social Action</t>
  </si>
  <si>
    <t>The National TOMs Framework is a framework of outcomes and measures which provide "a minimum reporting standard for measuring social value".
Outcomes and measures are grouped by domain:
- Promoting Skills and Employment
- Supporting the Growth of Responsible Regional Businesses
- Creating Healthier, Safer and More Resilient Communities
- Protecting and Improving our Environment
- Promoting Social Innovation</t>
  </si>
  <si>
    <t>The Measurement Framework for Equality and Human rights is a set of outcomes and measures for measuring equality and human rights. 
Outcomes and measures are grouped by domain:
- Education
- Work
- Living standards
- Health
- Justice and personal security
- Participation</t>
  </si>
  <si>
    <t>The European Pillar of Social Rights outlines a set of outcomes (principles) against which progress towards enhancing the rights of EU citizens can be assessed. 
Outcomes are grouped into three categories:
- Equal opportunities and access to the labour market
- Fair working conditions
- Social protection and inclusion</t>
  </si>
  <si>
    <t>The Social Justice Outcomes Framework is a set of outcomes and measures relating to disadvantaged individuals and families. The Framework outlines the aims of the Department for Work and Pensions and how progress towards these aims will be measured.
Outcomes and measures are grouped by domain:
- Supporting families
- Keeping young people on track
- The importance of work
- Supporting the most disadvantaged adults
- Delivering Social Justice</t>
  </si>
  <si>
    <t>The City Resilience Index is a framework of outcomes and measures against which an assessment can be made on the resilience of cities. 
Outcomes are grouped by domain:
- Health and wellbeing
- Economy and society
- Infrastructure and environment
- Leadership and strategy</t>
  </si>
  <si>
    <t>The Youth Social Action Quality Framework sets out outcomes relating to youth social action. The Framework maps outcomes experienced by young people and communities due to participation in social action such as changes in leadership skills and self-control.
Outcomes are grouped by domain:
- Optimism
- Determination
- Emotional intelligence</t>
  </si>
  <si>
    <t>Optimism, Determination, Emotional intelligence</t>
  </si>
  <si>
    <t>Ready for Work Framework</t>
  </si>
  <si>
    <t>Social Value Principles</t>
  </si>
  <si>
    <t>Theory of Change</t>
  </si>
  <si>
    <t>Nesta: Standards of Evidence</t>
  </si>
  <si>
    <t>Project Oracle</t>
  </si>
  <si>
    <t>Sinzer</t>
  </si>
  <si>
    <t>Data Labs</t>
  </si>
  <si>
    <t>A database of benchmark information</t>
  </si>
  <si>
    <t>LG Inform</t>
  </si>
  <si>
    <t>Collecting information from stakeholders</t>
  </si>
  <si>
    <t>Impactasaurus</t>
  </si>
  <si>
    <t>Feedback Commons</t>
  </si>
  <si>
    <t>SurveyMonkey</t>
  </si>
  <si>
    <t>Store and analyse information</t>
  </si>
  <si>
    <t>Case management</t>
  </si>
  <si>
    <t>Views</t>
  </si>
  <si>
    <t>Salesforce</t>
  </si>
  <si>
    <t>Name of approach</t>
  </si>
  <si>
    <t>Description</t>
  </si>
  <si>
    <t>Website</t>
  </si>
  <si>
    <t>Name of tool</t>
  </si>
  <si>
    <t>Type of tool</t>
  </si>
  <si>
    <t>Mental toughness</t>
  </si>
  <si>
    <t>Self-esteem, Self-image, Perception of self</t>
  </si>
  <si>
    <t>Mental toughness, Challenges, Commitment, Control over life, Emotional skills, Confidence, Resilience</t>
  </si>
  <si>
    <t>AQR</t>
  </si>
  <si>
    <t>Available for purchase</t>
  </si>
  <si>
    <t>https://aqrinternational.co.uk/product/mtq48-assessment</t>
  </si>
  <si>
    <t>The MTQ48 for Young People measures mental toughness (resilience). Respondents answer 48 questions relating to four aspects of mental toughness: Control, Commitment, Challenge, and Confidence.
A longer MTQPlus measure is available comprising of 74 questions.</t>
  </si>
  <si>
    <t>Impetus Private Equity Foundation</t>
  </si>
  <si>
    <t>Self-awareness, Self-control, Communication skills, Resilience, Teamwork, Receptiveness, Drive, Motivation, Confidence</t>
  </si>
  <si>
    <t>https://impetus-pef.org.uk/assets/publications/Report/2014_09-Ready-for-Work.pdf</t>
  </si>
  <si>
    <t>https://www.nicpld.org/courses/fp/assets/PHealth/DHSSPSNIMakingLifeBetter2013-2023.pdf</t>
  </si>
  <si>
    <t>https://www.senseofcommunity.com/soc-index/</t>
  </si>
  <si>
    <t>Sense of Community Index (SCI)</t>
  </si>
  <si>
    <t>Sense of community</t>
  </si>
  <si>
    <t>Community Science</t>
  </si>
  <si>
    <t>The Sense of Community Index (SCI) measures sense of community. Respondents agree or disagree with 12 statements relating to their feeling of connectedness and involvement with their local community. The measure includes four subscales: "Membership", "Influence", "Reinforcement of Needs", and "Shared Emotional Connection".
An improved version of the measure (Sense of community scale 2) is available comprising 24 items.</t>
  </si>
  <si>
    <t>Sense of community, Loneliness, Isolation, Connectedness, Belonging</t>
  </si>
  <si>
    <t>Triangle Consulting Social Enterprise</t>
  </si>
  <si>
    <t>Employment, training and education, Housing and local facilities, Income and financial inclusion, Physical health, Mental health and well-being, Family, friends and relationships, Citizenship and community, Arts, heritage, sports and faith, Conservation of the natural environment</t>
  </si>
  <si>
    <t>Advice Pro</t>
  </si>
  <si>
    <t>Lamplight</t>
  </si>
  <si>
    <t>Awareness of and attitudes towards environmental issues</t>
  </si>
  <si>
    <t>Environment, Recycling, Consumption habits, Energy conservation, Water conservation</t>
  </si>
  <si>
    <t>Preisendörfer, P</t>
  </si>
  <si>
    <t>Preisendörfer, P., 1998. Umweltbewusstsein in Deutschland 1998. Ergebnisse einer repräsentativen Bevölkerungsumfrage. Bundesministerium für Umwelt. Naturschutz und Reaktorsicherheit, Bonn.</t>
  </si>
  <si>
    <t>Making Life Better: A Whole System Strategic Framework for Public Health</t>
  </si>
  <si>
    <t>Northern Ireland</t>
  </si>
  <si>
    <t>Making Life Better: A Whole System Strategic Framework for Public Health outlines outcomes relating to public health in Northern Ireland. Outcomes which "address the wider structural, economic, environmental and social conditions" which impact health are also included in the Framework.
Outcomes are grouped by domain:
- Giving Every Child the Best Start
- Equipped Throughout Life
- Creating the Conditions
- Empowering Communities
- Developing Collaboration</t>
  </si>
  <si>
    <t>Physical health, Mental health and well-being, Family, friends and relationships, Employment, training and education, Housing and local facilities, Citizenship and community</t>
  </si>
  <si>
    <t>Parenting, Confidence, Healthy living, Life skills, Employment, Education, Active ageing, Housing, Community involvement</t>
  </si>
  <si>
    <t>Department of Health (Northern Ireland)</t>
  </si>
  <si>
    <t>National Performance Framework</t>
  </si>
  <si>
    <t>Outcomes Framework for Museums, Libraries and Archives</t>
  </si>
  <si>
    <t>https://webarchive.nationalarchives.gov.uk/20110805145350/http://www.mla.gov.uk/what/raising_standards/improvement/~/media/Files/pdf/2008/outcomes_framework_v2.ashx</t>
  </si>
  <si>
    <t>Unlocking Talent, Fulfilling Potential outlines the Department for Education's strategy towards supporting social mobility through education, and includes an Outcomes Framework. 
Outcomes are listed as "Ambitions" and "Ways of Working", which address the issues of social inequality and mobility.</t>
  </si>
  <si>
    <t>Generic Social Outcomes (GSOs)</t>
  </si>
  <si>
    <t>Department for Work and Pensions</t>
  </si>
  <si>
    <t>Arts Council England</t>
  </si>
  <si>
    <t>Museums, Libraries, Archives, Communities, Inclusion</t>
  </si>
  <si>
    <t>The Outcomes Framework for Museums, Libraries and Archives is designed to "help the sector demonstrate its contribution to the achievement of local priority outcomes". The Framework also includes examples of best practice, relevant datasets, and suggestions of indicators.
Information is grouped by outcome:
- Stronger communities
- Safer communities
- Children and Young people - Stay Safe
- Children and Young People - Enjoy and Achieve
- Children and Young People - Make a Positive Contribution
- Adult health and wellbeing
- Tackling exclusion and promoting equality
- Local economy
- Environmental Sustainability</t>
  </si>
  <si>
    <t>Museums, Libraries &amp; Archives (MLA)</t>
  </si>
  <si>
    <t>https://www.artscouncil.org.uk/measuring-outcomes/generic-social-outcomes</t>
  </si>
  <si>
    <t>Libraries Deliver: Ambition for Public Libraries in England 2016 to 2021</t>
  </si>
  <si>
    <t>https://www.gov.uk/government/publications/libraries-deliver-ambition-for-public-libraries-in-england-2016-to-2021</t>
  </si>
  <si>
    <t>Libraries Deliver: Ambition for Public Libraries in England 2016 to 2021 includes an outcome framework. The Framework is based on outcomes identified as being "critical to the individuals and communities in their areas".
Outcomes covered are:
- Cultural and creative enrichment
- Increased reading and literacy
- Improved digital access and literacy
 - Helping everyone achieve their full potential
 - Healthier and happier lives
 - Greater prosperity
 - Stronger, more resilient communities</t>
  </si>
  <si>
    <t>Department for Digital, Culture, Media &amp; Sport</t>
  </si>
  <si>
    <t>Libraries, Culture, Literacy, Digital skills, Community resilience</t>
  </si>
  <si>
    <t>Scotland</t>
  </si>
  <si>
    <t>http://nationalperformance.gov.scot/</t>
  </si>
  <si>
    <t>Employment, training and education, Citizenship and community, Conservation of the natural environment</t>
  </si>
  <si>
    <t>Scottish Government</t>
  </si>
  <si>
    <t>Children &amp; Young People, Communities, Culture, Economy, Education, Environment, Fair Work &amp; Business, Health, Human Rights, International issues, Poverty</t>
  </si>
  <si>
    <t>Young people</t>
  </si>
  <si>
    <t>Wellbeing, Depression</t>
  </si>
  <si>
    <t>Birleson, P.</t>
  </si>
  <si>
    <t>http://www.excellenceforchildandyouth.ca/sites/default/files/meas_attach/Adolescent_Wellbeing_Scale.pdf</t>
  </si>
  <si>
    <t>Social Disconnectedness Scale</t>
  </si>
  <si>
    <t>Perceived Isolation Scale</t>
  </si>
  <si>
    <t>Social isolation</t>
  </si>
  <si>
    <t xml:space="preserve">The Social Disconnectedness Scale is an 8-item measure of social disconnectedness (i.e. the strength of an individual's social network and their level of social participation). </t>
  </si>
  <si>
    <t>https://pdfs.semanticscholar.org/cfe1/360f20d6fed5b951c02b0f4d3a121f5da737.pdf</t>
  </si>
  <si>
    <t xml:space="preserve">Erin York Cornwell and Linda J. Waite   </t>
  </si>
  <si>
    <t>Mental health and well-being, Family, friends and relationships, Citizenship and community</t>
  </si>
  <si>
    <t>Sense of community, Loneliness, Isolation, Connectedness, Social network, Social participation</t>
  </si>
  <si>
    <t>Mental health and well-being, Family, friends and relationships</t>
  </si>
  <si>
    <t>Financial Knowledge Questions</t>
  </si>
  <si>
    <t>Severity of Alcohol Dependence Questionnaire (SADQ)</t>
  </si>
  <si>
    <t>http://www.drinksafely.soton.ac.uk/SADQ/</t>
  </si>
  <si>
    <t>The Severity of Alcohol Dependence Questionnaire (SADQ) is a 20-item measure of the severity of alcohol dependence. Questions are answered on a four point scale.</t>
  </si>
  <si>
    <t>Alcohol dependency</t>
  </si>
  <si>
    <t>Alcohol dependency, Alcoholism, Substance abuse</t>
  </si>
  <si>
    <t>Parent-Child Relationship Inventory (PCRI)</t>
  </si>
  <si>
    <t>WPS Publishing</t>
  </si>
  <si>
    <t>Parent-child relationship</t>
  </si>
  <si>
    <t>Parenting, Childcare, Childcare</t>
  </si>
  <si>
    <t>https://www.wpspublish.com/store/p/2898/parent-child-relationship-inventory-pcri#sthash.8eFMh8ss.dpuf</t>
  </si>
  <si>
    <t>Parental attachment</t>
  </si>
  <si>
    <t>Parental Attachment Questionnaire (PAQ)</t>
  </si>
  <si>
    <t xml:space="preserve">The Parental Attachment Questionnaire (PAQ) is a measure of young people's feelings towards their parents and the quality of their relationship. The measure has 55 items answered on a five point scale. </t>
  </si>
  <si>
    <t>Parental attachment, Emotional support</t>
  </si>
  <si>
    <t>https://www2.bc.edu/maureen-kenny/PAQ.html</t>
  </si>
  <si>
    <t>Eating Attitudes Test (EAT-26)</t>
  </si>
  <si>
    <t>Eating disorder severity and risk</t>
  </si>
  <si>
    <t>Free, but prior permission is required</t>
  </si>
  <si>
    <t>Eating disorders</t>
  </si>
  <si>
    <t>Garner et al</t>
  </si>
  <si>
    <t>Maureen E. Kenny</t>
  </si>
  <si>
    <t>https://www.eat-26.com</t>
  </si>
  <si>
    <t>Reading Outcomes Framework</t>
  </si>
  <si>
    <t>Reading, Libraries</t>
  </si>
  <si>
    <t>https://readingagency.org.uk/news/blog/reading-outcomes-framework-toolkit.html</t>
  </si>
  <si>
    <t>The Reading Agency</t>
  </si>
  <si>
    <t>Employment, training and education, Arts, heritage, sports and faith</t>
  </si>
  <si>
    <t>Relational authenticity</t>
  </si>
  <si>
    <t>Frederick G. Lopez &amp; Kenneth G. Rice</t>
  </si>
  <si>
    <t>Relationship quality, Trust</t>
  </si>
  <si>
    <t>The Eating Attitudes Test (EAT-26) is a measure of eating disorder severity and risk. Respondents answer questions on their current BMI, and a range of questions on their behaviour and feelings towards eating, exercise, weight, etc.</t>
  </si>
  <si>
    <t>The Authenticity in Relationships Scale (AIRS) is a 37 item measure of "relational authenticity". Respondents indicate how strongly they identify with 37 statements on a scale ranging from 1 ("Not at all descriptive") to 9 ("Very descriptive").</t>
  </si>
  <si>
    <t>https://depts.washington.edu/uwcssc/sites/default/files//hw00/d40/uwcssc/sites/default/files/Authenticity%20in%20Relationships%20Scale%20%28AIRS%29.pdf</t>
  </si>
  <si>
    <t>Adults Outcomes Framework</t>
  </si>
  <si>
    <t>https://www.fincap.org.uk/en/articles/adults-outcomes-framework</t>
  </si>
  <si>
    <t>Teachers Outcomes framework</t>
  </si>
  <si>
    <t>https://www.fincap.org.uk/en/articles/teachers-outcomes-framework</t>
  </si>
  <si>
    <t>https://www.fincap.org.uk/en/articles/children-young-people-and-parents-outcomes-framework</t>
  </si>
  <si>
    <t xml:space="preserve">People in Retirement Outcomes Framework </t>
  </si>
  <si>
    <t>https://www.fincap.org.uk/en/articles/people-in-retirement-outcomes-framework</t>
  </si>
  <si>
    <t>Youth Practice Outcomes Framework</t>
  </si>
  <si>
    <t>https://www.fincap.org.uk/en/articles/youth-practice-outcomes-framework</t>
  </si>
  <si>
    <t>Young Adults Outcomes Frameworks</t>
  </si>
  <si>
    <t>https://www.fincap.org.uk/en/articles/young-adults-outcomes-frameworks</t>
  </si>
  <si>
    <t xml:space="preserve">The Money Advice Service </t>
  </si>
  <si>
    <t>ADHD Star</t>
  </si>
  <si>
    <t>Carers Star</t>
  </si>
  <si>
    <t>Community Star</t>
  </si>
  <si>
    <t>Empowerment Star</t>
  </si>
  <si>
    <t>Drug &amp; Alcohol Star</t>
  </si>
  <si>
    <t>Attention Star</t>
  </si>
  <si>
    <t>Homelessness Star</t>
  </si>
  <si>
    <t>Independence Star</t>
  </si>
  <si>
    <t>Justice Star</t>
  </si>
  <si>
    <t>Life Star</t>
  </si>
  <si>
    <t>Mental Health Recovery Star</t>
  </si>
  <si>
    <t>Music Therapy Star</t>
  </si>
  <si>
    <t>My Star</t>
  </si>
  <si>
    <t>New Mum Star</t>
  </si>
  <si>
    <t>Older Person's Star</t>
  </si>
  <si>
    <t>Parent and Baby Star</t>
  </si>
  <si>
    <t>Recovery Star Secure</t>
  </si>
  <si>
    <t>Sexual Health Star</t>
  </si>
  <si>
    <t>Shooting Star</t>
  </si>
  <si>
    <t>Spectrum Star</t>
  </si>
  <si>
    <t>Student Star</t>
  </si>
  <si>
    <t>Teen Star</t>
  </si>
  <si>
    <t>Tenancy Star</t>
  </si>
  <si>
    <t>VIP Star</t>
  </si>
  <si>
    <t>Well-being Star</t>
  </si>
  <si>
    <t>Work Star</t>
  </si>
  <si>
    <t>Young Person's Star</t>
  </si>
  <si>
    <t>Youth Star</t>
  </si>
  <si>
    <t>http://www.outcomesstar.org.uk/using-the-star/see-the-stars/adhd-star/</t>
  </si>
  <si>
    <t>http://www.outcomesstar.org.uk/using-the-star/see-the-stars/attention-star/</t>
  </si>
  <si>
    <t>http://www.outcomesstar.org.uk/using-the-star/see-the-stars/carers-star/</t>
  </si>
  <si>
    <t>http://www.outcomesstar.org.uk/using-the-star/see-the-stars/community-star/</t>
  </si>
  <si>
    <t>http://www.outcomesstar.org.uk/using-the-star/see-the-stars/drug-and-alcohol-star/</t>
  </si>
  <si>
    <t>http://www.outcomesstar.org.uk/using-the-star/see-the-stars/empowerment-star/</t>
  </si>
  <si>
    <t>http://www.outcomesstar.org.uk/using-the-star/see-the-stars/family-star/</t>
  </si>
  <si>
    <t>http://www.outcomesstar.org.uk/using-the-star/see-the-stars/homelessness-star/</t>
  </si>
  <si>
    <t>http://www.outcomesstar.org.uk/using-the-star/see-the-stars/independence-star/</t>
  </si>
  <si>
    <t>http://www.outcomesstar.org.uk/using-the-star/see-the-stars/justice-star/</t>
  </si>
  <si>
    <t>http://www.outcomesstar.org.uk/using-the-star/see-the-stars/life-star/</t>
  </si>
  <si>
    <t>http://www.outcomesstar.org.uk/using-the-star/see-the-stars/recovery-star/</t>
  </si>
  <si>
    <t>http://www.outcomesstar.org.uk/using-the-star/see-the-stars/music-therapy-star/</t>
  </si>
  <si>
    <t>http://www.outcomesstar.org.uk/using-the-star/see-the-stars/my-star/</t>
  </si>
  <si>
    <t>http://www.outcomesstar.org.uk/using-the-star/see-the-stars/new-mum-star/</t>
  </si>
  <si>
    <t>http://www.outcomesstar.org.uk/using-the-star/see-the-stars/older-persons-star/</t>
  </si>
  <si>
    <t>http://www.outcomesstar.org.uk/using-the-star/see-the-stars/parent-and-baby-star/</t>
  </si>
  <si>
    <t>http://www.outcomesstar.org.uk/using-the-star/see-the-stars/recovery-star-secure/</t>
  </si>
  <si>
    <t>http://www.outcomesstar.org.uk/using-the-star/see-the-stars/sexual-health-star/</t>
  </si>
  <si>
    <t>http://www.outcomesstar.org.uk/using-the-star/see-the-stars/shooting-star/</t>
  </si>
  <si>
    <t>http://www.outcomesstar.org.uk/using-the-star/see-the-stars/spectrum-star/</t>
  </si>
  <si>
    <t>http://www.outcomesstar.org.uk/using-the-star/see-the-stars/student-star/</t>
  </si>
  <si>
    <t>http://www.outcomesstar.org.uk/using-the-star/see-the-stars/support-stars/</t>
  </si>
  <si>
    <t>http://www.outcomesstar.org.uk/using-the-star/see-the-stars/teen-star/</t>
  </si>
  <si>
    <t>http://www.outcomesstar.org.uk/using-the-star/see-the-stars/tenancy-star/</t>
  </si>
  <si>
    <t>http://www.outcomesstar.org.uk/using-the-star/see-the-stars/vip-star/</t>
  </si>
  <si>
    <t>http://www.outcomesstar.org.uk/using-the-star/see-the-stars/well-being-star/</t>
  </si>
  <si>
    <t>http://www.outcomesstar.org.uk/using-the-star/see-the-stars/work-star/</t>
  </si>
  <si>
    <t>http://www.outcomesstar.org.uk/using-the-star/see-the-stars/young-persons-star/</t>
  </si>
  <si>
    <t>http://www.outcomesstar.org.uk/using-the-star/see-the-stars/youth-star/</t>
  </si>
  <si>
    <t>Diagnostic tools</t>
  </si>
  <si>
    <t>Social Value Self-Assessment Tool</t>
  </si>
  <si>
    <t>https://www.nefconsulting.com/our-services/evaluation-impact-assessment/prove-and-improve-toolkits/individual-social-indicators/</t>
  </si>
  <si>
    <t>https://www.nefconsulting.com/our-services/evaluation-impact-assessment/prove-and-improve-toolkits/community-social-indicators/</t>
  </si>
  <si>
    <t>https://www.nefconsulting.com/our-services/evaluation-impact-assessment/prove-and-improve-toolkits/environmental-indicators/</t>
  </si>
  <si>
    <t>https://www.nefconsulting.com/our-services/evaluation-impact-assessment/prove-and-improve-toolkits/economic-indicators/</t>
  </si>
  <si>
    <t>LM3</t>
  </si>
  <si>
    <t>Planning Triangle</t>
  </si>
  <si>
    <t>The Family Star</t>
  </si>
  <si>
    <t>Family Star Plus</t>
  </si>
  <si>
    <t>Family Star (Early Years)</t>
  </si>
  <si>
    <t>Family Star (Relationships)</t>
  </si>
  <si>
    <t>Recovery Star</t>
  </si>
  <si>
    <t>Physical health, Family, friends and relationships</t>
  </si>
  <si>
    <t>Support Star (Young People)</t>
  </si>
  <si>
    <t>Support Star (Parents)</t>
  </si>
  <si>
    <t>The ADHD Star is a set of outcomes and measures relating to ADHD in adults.
Outcomes in the ADHD Star are grouped by domain:
- Understanding your ADHD
- Focus and attention
- Organising yourself
- Friends and social life
- Thinking and reacting
- Physical health
- How you feel
- Meaningful use of time
The Outcomes Stars are range of outcome frameworks with measures. Measures are generally measured on a five or ten point scale, and administered at multiple times within the life scale of an intervention. Use of Outcome Stars requires purchase of a license.</t>
  </si>
  <si>
    <t>The Attention Star is a set of outcomes and measures relating to behavioural and attention-related issues in young people (aged 5 to 18).
Outcomes in the Attention Star are grouped by domain:
- School and learning
- Your routine
- Family
- Friends 
- Being healthy
- How you feel
- How you behave
- Attention and organisation
The Outcomes Stars are range of outcome frameworks with measures. Measures are generally measured on a five or ten point scale, and administered at multiple times within the life scale of an intervention. Use of Outcome Stars requires purchase of a license.</t>
  </si>
  <si>
    <t>The Carers Star is a set of outcomes and measures relating to provision of unpaid care.
Outcomes in the Carers Star are grouped by domain:
- Health
- The caring role
- Managing at home
- Time for yourself
- How you feel
- Finances
- Work
The Outcomes Stars are range of outcome frameworks with measures. Measures are generally measured on a five or ten point scale, and administered at multiple times within the life scale of an intervention. Use of Outcome Stars requires purchase of a license.</t>
  </si>
  <si>
    <t>The Community Star is a set of outcomes and measures relating to community involvement projects.
Outcomes in the Community Star are grouped by domain:
- Physical safety features and people feeling safe (Feeling Safe)
- People having contact with each other locally (Getting to Know People) 
- Individuals making a difference and community pride (Making a Difference)
- Healthy lifestyles (Building a Healthy Lifestyle)
- Individuals making greener choices (Making Greener Choices)
- People learning new skills and trying new activities (Learning and New Activities).
The Outcomes Stars are range of outcome frameworks with measures. Measures are generally measured on a five or ten point scale, and administered at multiple times within the life scale of an intervention. Use of Outcome Stars requires purchase of a license.</t>
  </si>
  <si>
    <t>The Drug &amp; Alcohol Star is a set of outcomes and measures relating to treatment for alcohol and substance abuse.
Outcomes in the Drug &amp; Alcohol Star are grouped by domain:
- Drug use
- Alcohol use
- Physical health
- Meaningful use of time
- Community
- Emotional health
- Accommodation
- Money
- Offending
- Family and relationships
The Outcomes Stars are range of outcome frameworks with measures. Measures are generally measured on a five or ten point scale, and administered at multiple times within the life scale of an intervention. Use of Outcome Stars requires purchase of a license.</t>
  </si>
  <si>
    <t>The Empowerment Star is a set of outcomes and measures relating to domestic violence services.
Outcomes in the Empowerment Star are grouped by domain:
- Safety
- Accommodation
- Support networks
- Legal issues
- Health and well-being
- Money
- Children
- Work and learning
- Empowerment and self-esteem
The Outcomes Stars are range of outcome frameworks with measures. Measures are generally measured on a five or ten point scale, and administered at multiple times within the life scale of an intervention. Use of Outcome Stars requires purchase of a license.</t>
  </si>
  <si>
    <t>The Family Star is a set of outcomes and measures relating to parenting. It is recommended that organisations based outside of Scotland instead use the updated version of this tool, Family Star Plus. 
Outcomes in the family star are grouped by domain:
- Physical health
- Emotional well-being
- Keeping your children safe
- Social networks
- Education and learning
- Boundaries and behaviour
- Family routine
- Home and money
The Outcomes Stars are range of outcome frameworks with measures. Measures are generally measured on a five or ten point scale, and administered at multiple times within the life scale of an intervention. Use of Outcome Stars requires purchase of a license.</t>
  </si>
  <si>
    <t>The Family Star Plus is a set of outcomes and measures relating to parenting. It is an updated version of the Family Star. 
Outcomes in the Family Star Plus are grouped by domain:
- Physical health
- Your well-being
- Meeting emotional needs
- Keeping your children safe
- Social networks
- Education and learning
- Boundaries and behaviour
- Family routine
- Home and money
- Progress to work
The Outcomes Stars are range of outcome frameworks with measures. Measures are generally measured on a five or ten point scale, and administered at multiple times within the life scale of an intervention. Use of Outcome Stars requires purchase of a license.</t>
  </si>
  <si>
    <t>The Family Star (Early Years) is a set of outcomes and measures relating to parenting, designed for use with children aged 0 to 5.
Outcomes in the Family Star (Early Years) are grouped by domain:
- Physical health
- Emotional wellbeing
- Keeping your children safe
- Social networks
- Boundaries and routines
- Child development
- Home, money and work
The Outcomes Stars are range of outcome frameworks with measures. Measures are generally measured on a five or ten point scale, and administered at multiple times within the life scale of an intervention. Use of Outcome Stars requires purchase of a license.</t>
  </si>
  <si>
    <t>The Family Star (Relationships) is a set of outcomes and measures relating to parenting and inter-parental conflict.
Outcomes in the Family Star (Relationships) are grouped by domain:
- Practical arrangements
- Routines and stability
- Money
- Meeting emotional needs
- Boundaries and behaviour
- Relationship skills
- Managing strong feelings
- Your well-being
The Outcomes Stars are range of outcome frameworks with measures. Measures are generally measured on a five or ten point scale, and administered at multiple times within the life scale of an intervention. Use of Outcome Stars requires purchase of a license.</t>
  </si>
  <si>
    <t>The Homelessness Star is a set of outcomes and measures relating to homelessness. It can also be used more generally for interventions involving stakeholders with complex needs.
Outcomes in the Homelessness Star are grouped by domain:
- Motivation and taking responsibility
- Self-care and living skills
- Managing money and personal administration
- Social networks and relationships
- Drug and alcohol misuse
- Physical health
- Emotional and mental health
- Meaningful use of time
- Managing tenancy and accommodation
- Offending
The Outcomes Stars are range of outcome frameworks with measures. Measures are generally measured on a five or ten point scale, and administered at multiple times within the life scale of an intervention. Use of Outcome Stars requires purchase of a license.</t>
  </si>
  <si>
    <t>The Independence Star is a set of outcomes and measures relating to independent living.
Outcomes in the Independence Star are grouped by domain:
- Finances
- Housing
- Health
- Activities
- Social life
- Well-being
The Outcomes Stars are range of outcome frameworks with measures. Measures are generally measured on a five or ten point scale, and administered at multiple times within the life scale of an intervention. Use of Outcome Stars requires purchase of a license.</t>
  </si>
  <si>
    <t>The Justice Star is a set of outcomes and measures relating to experience of the criminal justice system.
Outcomes in the Justice Star are grouped by domain:
- Accommodation
- Living skills &amp; self care
- Mental health &amp; well-being
- Friends &amp; community
- Relationships &amp; family
- Parenting &amp; caring
- Drugs &amp; alcohol
- Positive use of time
- Managing strong feelings
- A crime-free life
The Outcomes Stars are range of outcome frameworks with measures. Measures are generally measured on a five or ten point scale, and administered at multiple times within the life scale of an intervention. Use of Outcome Stars requires purchase of a license.</t>
  </si>
  <si>
    <t>The Life Star is a set of outcomes and measures relating to learning disabilities.
Outcomes in the Life Star are grouped by domain:
- Your health
- How you spend your time
- Being responsible
- Being safe
- Money and letters
- Living skills
- Communicating
- Feeling good
- People you know
- Mental health and other conditions
The Outcomes Stars are range of outcome frameworks with measures. Measures are generally measured on a five or ten point scale, and administered at multiple times within the life scale of an intervention. Use of Outcome Stars requires purchase of a license.</t>
  </si>
  <si>
    <t>The Mental Health Recovery Star is a set of outcomes and measures relating to mental health treatment.
Outcomes in the Mental Health Recovery Star are grouped by domain:
- Managing mental health
- Physical health and self care
- Living skills
- Social networks
- Work
- Relationships
- Addictive behaviour
- Responsibilities
- Identity &amp; self-esteem
- Trust and hope
The Outcomes Stars are range of outcome frameworks with measures. Measures are generally measured on a five or ten point scale, and administered at multiple times within the life scale of an intervention. Use of Outcome Stars requires purchase of a license.</t>
  </si>
  <si>
    <t>The Music Therapy Star is a set of outcomes and measures relating to music therapy interventions.
Outcomes in the Music Therapy Star are grouped by domain:
- Relating
- Use of voice
- Attention and awareness
- Play and creativity
- Emotional well-being
The Outcomes Stars are range of outcome frameworks with measures. Measures are generally measured on a five or ten point scale, and administered at multiple times within the life scale of an intervention. Use of Outcome Stars requires purchase of a license.</t>
  </si>
  <si>
    <t>My Star is a set of outcomes and measures relating to interventions involving children aged 7-14.
Outcomes in My Star are grouped by domain:
- Physical health
- Where you live
- Being safe
- Relationships
- Feelings and behaviour
- Friends
- Confidence &amp; self esteem
- Education &amp; learning
The Outcomes Stars are range of outcome frameworks with measures. Measures are generally measured on a five or ten point scale, and administered at multiple times within the life scale of an intervention. Use of Outcome Stars requires purchase of a license.</t>
  </si>
  <si>
    <t>The New Mum Star is a set of outcomes and measures relating to pregnancy and parenting.
Outcomes in the New Mum Star are grouped by domain:
- Life skills
- Your health and well-being
- Looking after your baby
- Your baby’s development
- Safety and stability
- Connecting with your baby
- Relationship
- Family and support network
- Goals and aspirations
The Outcomes Stars are range of outcome frameworks with measures. Measures are generally measured on a five or ten point scale, and administered at multiple times within the life scale of an intervention. Use of Outcome Stars requires purchase of a license.</t>
  </si>
  <si>
    <t>The Older Person's Star is a set of outcomes and measures relating to re-enablement, independence and well-being of older people.
Outcomes in the Older Person's Star are grouped by domain:
- Staying as well as you can
- Keeping in touch
- Feeling positive
- Being treated with dignity
- Looking after yourself
- Staying safe
- Managing money
The Outcomes Stars are range of outcome frameworks with measures. Measures are generally measured on a five or ten point scale, and administered at multiple times within the life scale of an intervention. Use of Outcome Stars requires purchase of a license.</t>
  </si>
  <si>
    <t>The Parent and Baby Star is a set of outcomes and measures relating to perinatal physical health, mental health and wellbeing.
Outcomes in the Parent and Baby Star are grouped by domain:
- Mental and emotional health
- Physical health
- Housing and essentials
- Relationship
- Support network
- Looking after your baby 
- Connecting with your baby
The Outcomes Stars are range of outcome frameworks with measures. Measures are generally measured on a five or ten point scale, and administered at multiple times within the life scale of an intervention. Use of Outcome Stars requires purchase of a license.</t>
  </si>
  <si>
    <t>The Recovery Star is a set of outcomes and measures relating to mental health.
Outcomes in the Recovery Star are grouped by domain:
- Managing mental health
- Physical health and self care
- Living skills
- Social networks
- Work
- Relationships
- Addictive behaviour
- Responsibilities
- Identity &amp; self-esteem
- Trust and hope
The Outcomes Stars are range of outcome frameworks with measures. Measures are generally measured on a five or ten point scale, and administered at multiple times within the life scale of an intervention. Use of Outcome Stars requires purchase of a license.</t>
  </si>
  <si>
    <t>The Recovery Star Secure is a set of outcomes and measures relating to mental health for use within secure settings.
Outcomes in the Recovery Star Secure are grouped by domain:
- Managing mental health
- Dealing with strong feelings
- Addictive behaviour
- Risk to others
- Physical health
- Social skills
- Relationships
- Meaningful activities
- Trust and hope
The Outcomes Stars are range of outcome frameworks with measures. Measures are generally measured on a five or ten point scale, and administered at multiple times within the life scale of an intervention. Use of Outcome Stars requires purchase of a license.</t>
  </si>
  <si>
    <t>The Sexual Health Star is a set of outcomes and measures relating to sexual health.
Outcomes in the Sexual Health Star are grouped by domain:
- Alcohol and drugs
- Sexually transmitted infections
- Contraception
- Friends and relationships
- Confidence to make the right choices
The Outcomes Stars are range of outcome frameworks with measures. Measures are generally measured on a five or ten point scale, and administered at multiple times within the life scale of an intervention. Use of Outcome Stars requires purchase of a license.</t>
  </si>
  <si>
    <t>The Shooting Star is a set of outcomes and measures relating to (non-academic) personal development amongst school students.
Outcomes in the Shooting Star are grouped by domain:
- Aspiration
- Contribution
- Confidence
- Learning
- People and support
- Communicating
The Outcomes Stars are range of outcome frameworks with measures. Measures are generally measured on a five or ten point scale, and administered at multiple times within the life scale of an intervention. Use of Outcome Stars requires purchase of a license.</t>
  </si>
  <si>
    <t>The Spectrum Star is a set of outcomes and measures relating to living with autism and aspergers.
Outcomes in the Spectrum Star are grouped by domain:
- Physical health
- Living skills &amp; self care
- Well-being &amp; self-esteem
- Sensory differences
- Communication
- Social skills
- Relationships
- Socially responsible behaviour
- Time and activities
The Outcomes Stars are range of outcome frameworks with measures. Measures are generally measured on a five or ten point scale, and administered at multiple times within the life scale of an intervention. Use of Outcome Stars requires purchase of a license.</t>
  </si>
  <si>
    <t>The Student Star is a set of outcomes and measures relating to additional support needs within employment and educational settings.
Outcomes in the Student Star are grouped by domain:
- Practical skills
- Communication and social skills
- Learning skills
- Physical health
- Living skills
- Friends and relationships
- Well-being
- Social responsibility
- Work readiness
The Outcomes Stars are range of outcome frameworks with measures. Measures are generally measured on a five or ten point scale, and administered at multiple times within the life scale of an intervention. Use of Outcome Stars requires purchase of a license.</t>
  </si>
  <si>
    <t>The Support Star (Young People) is a set of outcomes and measures relating to experience of serious illness.
Outcomes in the Support Star (Young People) are grouped by domain:
- Physical health
- Study and work
- Doing what matters to you
- Money
- Friends and relationships
- Home and family
- Emotional well-being
The Outcomes Stars are range of outcome frameworks with measures. Measures are generally measured on a five or ten point scale, and administered at multiple times within the life scale of an intervention. Use of Outcome Stars requires purchase of a license.</t>
  </si>
  <si>
    <t>The Support Star (Parents) is a set of outcomes and measures relating to experience of being the parents of a child with a serious illness.
Outcomes in the Support Star (Parents) are grouped by domain:
- Looking after your child
- Managing practicalities
- Money
- Your child’s education
- Being a family
- Your emotional well-being
The Outcomes Stars are range of outcome frameworks with measures. Measures are generally measured on a five or ten point scale, and administered at multiple times within the life scale of an intervention. Use of Outcome Stars requires purchase of a license.</t>
  </si>
  <si>
    <t>The Teen Star is a set of outcomes and measures relating to substance misuse and other complex needs in young people.
Outcomes in the Teen Star are grouped by domain:
- Drugs and alcohol
- Well-being
- Safety and security
- Structure and education
- Behaviour and citizenship
- Family and other key adults
The Outcomes Stars are range of outcome frameworks with measures. Measures are generally measured on a five or ten point scale, and administered at multiple times within the life scale of an intervention. Use of Outcome Stars requires purchase of a license.</t>
  </si>
  <si>
    <t>The Tenancy Star is a set of outcomes and measures relating to issues experienced by tenants of social and privately rented accommodation.
Outcomes in the Tenancy Star are grouped by domain:
- Housing
- Money and rent
- Looking after your home
- Health and well-being
- Positive use of time
- Community and contribution
The Outcomes Stars are range of outcome frameworks with measures. Measures are generally measured on a five or ten point scale, and administered at multiple times within the life scale of an intervention. Use of Outcome Stars requires purchase of a license.</t>
  </si>
  <si>
    <t>The VIP Star is a set of outcomes and measures relating to issues experienced by partially sighted and blind people.
Outcomes in the VIP Star are grouped by domain:
- Managing visual impairment
- Health
- Where you live
- Looking after yourself
- Meaningful activity
- Social life
- Money
- How you feel
- Dignity
The Outcomes Stars are range of outcome frameworks with measures. Measures are generally measured on a five or ten point scale, and administered at multiple times within the life scale of an intervention. Use of Outcome Stars requires purchase of a license.</t>
  </si>
  <si>
    <t>The Work Star is a set of outcomes and measures relating to employability and employment.
Outcomes in the Work Star are grouped by domain:
- Job skills and experience
- Aspiration and motivation
- Job-search skills
- Stability
- Basic skills
- Workplace and social skills
- Health and well-being
The Outcomes Stars are range of outcome frameworks with measures. Measures are generally measured on a five or ten point scale, and administered at multiple times within the life scale of an intervention. Use of Outcome Stars requires purchase of a license.</t>
  </si>
  <si>
    <t>The Young Person's Star is a set of outcomes and measures relating to moving into independent living.
Outcomes in the Young Person's Star are grouped by domain:
- Accommodation
- Work and learning
- People and support
- Health
- How you feel
- Choices and behaviour
- Money and rent
- Practical life skills
The Outcomes Stars are range of outcome frameworks with measures. Measures are generally measured on a five or ten point scale, and administered at multiple times within the life scale of an intervention. Use of Outcome Stars requires purchase of a license.</t>
  </si>
  <si>
    <t>The Well-being Star is a set of outcomes and measures relating to experience of living with a long-term health condition.
Outcomes in the Well-being Star are grouped by domain:
- Lifestyle
- Looking after yourself
- Managing symptoms
- Work, volunteering and other activities
- Money
- Where you live
- Family and friends
- Feeling positive
The Outcomes Stars are range of outcome frameworks with measures. Measures are generally measured on a five or ten point scale, and administered at multiple times within the life scale of an intervention. Use of Outcome Stars requires purchase of a license.</t>
  </si>
  <si>
    <t>The Youth Star is a set of outcomes and measures relating to young people.
Outcomes in the Youth Star are grouped by domain:
- Making a difference
- Hopes &amp; dreams
- Well-being
- Education &amp; work
- Communicating
- Choices &amp; behaviour
The Outcomes Stars are range of outcome frameworks with measures. Measures are generally measured on a five or ten point scale, and administered at multiple times within the life scale of an intervention. Use of Outcome Stars requires purchase of a license.</t>
  </si>
  <si>
    <t>ADHD, Attention issues, Behavioural issues</t>
  </si>
  <si>
    <t>Informal caring, Care</t>
  </si>
  <si>
    <t>ADHD, Attention issues</t>
  </si>
  <si>
    <t>Community, Crime, Community cohesion, Healthy lifestyle, Environment</t>
  </si>
  <si>
    <t>Citizenship and community, Conservation of the natural environment, Family, friends and relationships</t>
  </si>
  <si>
    <t>Motivation and taking responsibility, Self-care and living skills, Managing money and personal administration, Social networks and relationships, Drug and alcohol misuse, Physical health, Emotional and mental health, Meaningful use of time, Managing tenancy and accommodation, Offending</t>
  </si>
  <si>
    <t>Making a difference, Hopes &amp; dreams, Well-being, Education &amp; work, Communicating, Choices &amp; behaviour</t>
  </si>
  <si>
    <t>Finances, Housing, Health, Activities, Social life, Well-being</t>
  </si>
  <si>
    <t>Drug use, Alcohol use, Physical health, Meaningful use of time, Community, Emotional health, Accommodation, Money, Offending, Family and relationships</t>
  </si>
  <si>
    <t>Safety, Accommodation, Support networks, Legal issues, Health and well-being, Money, Children, Work and learning, Empowerment and self-esteem</t>
  </si>
  <si>
    <t>Physical health, Emotional well-being, Keeping your children safe, Social networks, Education and learning, Boundaries and behaviour, Family routine, Home and money</t>
  </si>
  <si>
    <t>Physical health, Your well-being, Meeting emotional needs, Keeping your children safe, Social networks, Education and learning, Boundaries and behaviour, Family routine, Home and money, Progress to work</t>
  </si>
  <si>
    <t>Physical health, Emotional wellbeing, Keeping your children safe, Social networks, Boundaries and routines, Child development, Home, money and work</t>
  </si>
  <si>
    <t>Practical arrangements, Routines and stability, Money, Meeting emotional needs, Boundaries and behaviour, Relationship skills, Managing strong feelings, Your well-being</t>
  </si>
  <si>
    <t>Accommodation, Living skills &amp; self care, Mental health &amp; well-being, Friends &amp; community, Relationships &amp; family, Parenting &amp; caring, Drugs &amp; alcohol, Positive use of time, Managing strong feelings, A crime-free life</t>
  </si>
  <si>
    <t>Your health, How you spend your time, Being responsible, Being safe, Money and letters, Living skills, Communicating, Feeling good, People you know, Mental health and other conditions</t>
  </si>
  <si>
    <t>Managing mental health, Physical health and self care, Living skills, Social networks, Work, Relationships, Addictive behaviour, Responsibilities, Identity &amp; self-esteem, Trust and hope</t>
  </si>
  <si>
    <t>Relating, Use of voice, Attention and awareness, Play and creativity, Emotional well-being</t>
  </si>
  <si>
    <t>Physical health, Where you live, Being safe, Relationships, Feelings and behaviour, Friends, Confidence &amp; self esteem, Education &amp; learning</t>
  </si>
  <si>
    <t>Life skills, Your health and well-being, Looking after your baby, Your baby’s development, Safety and stability, Connecting with your baby, Relationship, Family and support network, Goals and aspirations</t>
  </si>
  <si>
    <t>Staying as well as you can, Keeping in touch, Feeling positive, Being treated with dignity, Looking after yourself, Staying safe, Managing money</t>
  </si>
  <si>
    <t>Mental and emotional health, Physical health, Housing and essentials, Relationship, Support network, Looking after your baby , Connecting with your baby</t>
  </si>
  <si>
    <t>Managing mental health, Dealing with strong feelings, Addictive behaviour, Risk to others, Physical health, Social skills, Relationships, Meaningful activities, Trust and hope</t>
  </si>
  <si>
    <t>Alcohol and drugs, Sexually transmitted infections, Contraception, Friends and relationships, Confidence to make the right choices</t>
  </si>
  <si>
    <t>Aspiration, Contribution, Confidence, Learning, People and support, Communicating</t>
  </si>
  <si>
    <t>Physical health, Living skills &amp; self care, Well-being &amp; self-esteem, Sensory differences, Communication, Social skills, Relationships, Socially responsible behaviour, Time and activities</t>
  </si>
  <si>
    <t>Practical skills, Communication and social skills, Learning skills, Physical health, Living skills, Friends and relationships, Well-being, Social responsibility, Work readiness</t>
  </si>
  <si>
    <t>Physical health, Study and work, Doing what matters to you, Money, Friends and relationships, Home and family, Emotional well-being</t>
  </si>
  <si>
    <t>Looking after your child, Managing practicalities, Money, Your child’s education, Being a family, Your emotional well-being</t>
  </si>
  <si>
    <t>Physical health, Mental health and well-being, Family, friends and relationships, Citizenship and community</t>
  </si>
  <si>
    <t>Drugs and alcohol, Well-being, Safety and security, Structure and education, Behaviour and citizenship, Family and other key adults</t>
  </si>
  <si>
    <t>Housing, Money and rent, Looking after your home, Health and well-being, Positive use of time, Community and contribution</t>
  </si>
  <si>
    <t>Managing visual impairment, Health, Where you live, Looking after yourself, Meaningful activity, Social life, Money, How you feel, Dignity</t>
  </si>
  <si>
    <t>Job skills and experience, Aspiration and motivation, Job-search skills, Stability, Basic skills, Workplace and social skills, Health and well-being</t>
  </si>
  <si>
    <t>Accommodation, Work and learning, People and support, Health, How you feel, Choices and behaviour, Money and rent, Practical life skills</t>
  </si>
  <si>
    <t>Lifestyle, Looking after yourself, Managing symptoms, Work, volunteering and other activities, Money, Where you live, Family and friends, Feeling positive</t>
  </si>
  <si>
    <t>Mental health and well-being. Family, friends and relationships</t>
  </si>
  <si>
    <t>Mental health and well-being, Employment, training and education</t>
  </si>
  <si>
    <t>Income and financial inclusion, Housing and local facilities, Physical health, Family, friends and relationships, Mental health and well-being</t>
  </si>
  <si>
    <t>Physical health, Income and financial inclusion, Mental health and well-being</t>
  </si>
  <si>
    <t>Housing and local facilities, Citizenship and community</t>
  </si>
  <si>
    <t>Family, friends and relationships, Physical health, Mental health and well-being</t>
  </si>
  <si>
    <t>Physical health, Mental health and well-being, Citizenship and community, Housing and local facilities</t>
  </si>
  <si>
    <t>Family, friends and relationships, Physical health, Mental health and well-being, Employment, training and education, Housing and local facilities</t>
  </si>
  <si>
    <t>Family, friends and relationships, Mental health and well-being, Physical health, Employment, training and education, Income and financial inclusion, Housing and local facilities</t>
  </si>
  <si>
    <t>Family, friends and relationships, Income and financial inclusion, Mental health and well-being</t>
  </si>
  <si>
    <t>Housing and local facilities, Income and financial inclusion, Physical health, Mental health and well-being, Citizenship and community</t>
  </si>
  <si>
    <t>Mental health and well-being, Physical health, Family, friends and relationships, Employment, training and education</t>
  </si>
  <si>
    <t>Arts, heritage, sports and faith, Mental health and well-being</t>
  </si>
  <si>
    <t>Physical health, Housing and local facilities, Family, friends and relationships, Mental health and well-being, Employment, training and education</t>
  </si>
  <si>
    <t>Physical health, Family, friends and relationships, Mental health and well-being, Income and financial inclusion</t>
  </si>
  <si>
    <t>Physical health, Mental health and well-being, Family, friends and relationships, Housing and local facilities</t>
  </si>
  <si>
    <t>Physical health, Mental health and well-being, Family, friends and relationships, Employment, training and education, Citizenship and community</t>
  </si>
  <si>
    <t>Mental health and well-being, Employment, training and education, Physical health, Family, friends and relationships, Citizenship and community</t>
  </si>
  <si>
    <t>Physical health, Employment, training and education, Income and financial inclusion, Family, friends and relationships, Mental health and well-being</t>
  </si>
  <si>
    <t>Physical health, Mental health and well-being, Family, friends and relationships, Income and financial inclusion</t>
  </si>
  <si>
    <t>Physical health, Mental health and well-being, Family, friends and relationships, Citizenship and community, Employment, training and education</t>
  </si>
  <si>
    <t>Housing and local facilities, Income and financial inclusion, Citizenship and community, Physical health, Mental health and well-being</t>
  </si>
  <si>
    <t>Employment, training and education, Physical health, Mental health and well-being</t>
  </si>
  <si>
    <t>Housing and local facilities, Employment, training and education, Physical health, Mental health and well-being, Income and financial inclusion</t>
  </si>
  <si>
    <t>Mental health and well-being, Physical health, Family, friends and relationships, Employment, training and education, Citizenship and community</t>
  </si>
  <si>
    <t>Financial wellbeing, Money, Financial numeracy, Internet engagement</t>
  </si>
  <si>
    <t>The Teachers Outcomes Framework is a set of outcomes and measures relating to the ability of teachers to provide financial education.
Outcomes and measures are grouped by domain:
- Financial education attitudes, knowledge and practice
- Modelling good general pedagogical practice
- Championing and promoting financial education</t>
  </si>
  <si>
    <t>Income and financial inclusion, Employment, training and education</t>
  </si>
  <si>
    <t>Financial wellbeing, Money, Financial numeracy, Financial education, Use of digital technology</t>
  </si>
  <si>
    <t>The Adults Outcomes Framework is a set of outcomes and measures relating to financial capability amongst adults aged 18 and over.
Outcomes and measures are grouped by domain:
- Financial wellbeing
- Financially capable behaviours
- Mindset
- Ability
- Connection</t>
  </si>
  <si>
    <t>Children, Young People and Parents Outcomes Framework</t>
  </si>
  <si>
    <t>The People in Retirement Outcomes Framework is a set of outcomes and measures relating to financial capability in older people.
Outcomes and measures are grouped by domain:
- Financial wellbeing
- Financial behaviour
- Mindset
- Ability</t>
  </si>
  <si>
    <t>The Children, Young People and Parents Outcomes Framework is a set of outcomes and measures relating to financial capability amongst young people aged 3-18 and the ability of parents to provide financial education.
Outcomes and measures are grouped by domain:
- Financial wellbeing
- Financially capable behaviours
- Connection
- Mindset
- Ability</t>
  </si>
  <si>
    <t>Financial wellbeing, Money, Managing money</t>
  </si>
  <si>
    <t>Understanding young people's financial capability, Engaging young people in financial capability, Promoting financially capable behaviour in young people</t>
  </si>
  <si>
    <t xml:space="preserve">The Youth Practice Outcomes Framework is a set of outcomes and measures relating to financial capability amongst young people and the ability of organisations and individual practitioners to provide financial education.
Outcomes and measures are grouped by domain:
- Understanding young people's financial capability
- Engaging young people in financial capability
- Promoting financially capable behaviour in young people
</t>
  </si>
  <si>
    <t>The Young Adults Outcomes Framework is a set of outcomes and measures relating to financial capability amongst young people aged 16 to 25.
Outcomes and measures are grouped by domain:
- Wellbeing
- Behaviour
- Connection
- Mindset
- Ability</t>
  </si>
  <si>
    <t>Well-being, Life satisfaction, Sense of community, Quality of inter-personal relationships</t>
  </si>
  <si>
    <t>Social Indicators: Wellbeing</t>
  </si>
  <si>
    <t>NEF Consulting</t>
  </si>
  <si>
    <t>Family, friends and relationships, Employment, training and education</t>
  </si>
  <si>
    <t>Social Indicators: Skills Development</t>
  </si>
  <si>
    <t>Skills development</t>
  </si>
  <si>
    <t>Skills, Social interaction skills, Life skills, Personal effectiveness, Work- related skills</t>
  </si>
  <si>
    <t>Social Indicators: Wellbeing is a collection of measures which can be used to assess different aspects of well-being. Measures relate to assessment of overall life, positive and negative affect, social well-beings, general life satisfaction and employment related life satisfaction.</t>
  </si>
  <si>
    <t>Social Indicators: Skills Development is a collection of measures which can be used to assess different aspects of skills development. Measures relate to skills in social interaction, personal effectiveness, aptitude and work skills.</t>
  </si>
  <si>
    <t>Physical health, drugs/alcohol addiction</t>
  </si>
  <si>
    <t>Social Indicators: Health is a collection of measures which can be used to assess different aspects of physical health.</t>
  </si>
  <si>
    <t>Social Indicators: Personal Improvement</t>
  </si>
  <si>
    <t>Personal improvement</t>
  </si>
  <si>
    <t>Improvements in work and training, Improvements in ability to be in a relationship</t>
  </si>
  <si>
    <t>High-risk behaviour</t>
  </si>
  <si>
    <t>High risk behaviour, Drug/alcohol abuse, HIV</t>
  </si>
  <si>
    <t>Use of Maudsley Addiction Profile (MAP) is free for non-for profit, but must be cited. Use of Christo Inventory for Substance-misuse Services (CISS) is free.</t>
  </si>
  <si>
    <t>Social Indicators: High-risk Behaviour is a collection of measures which can be used to assess engagement in different types of high-risk behaviour. Measures relate to drug/alcohol-abuse behaviour, unprotected sex and other activities associated with a high risk of contracting HIV. The measures in this collection are based on the Maudsley Addiction Profile (MAP) and the Christo Inventory for Substance-misuse Services (CISS).</t>
  </si>
  <si>
    <t>Social Indicators: Homelessness and Residence</t>
  </si>
  <si>
    <t>Homelessness, Accommodation, Stability of living situation</t>
  </si>
  <si>
    <t>Homelessness and Stability of living situation</t>
  </si>
  <si>
    <t>Community Social Indicators: Social Capital</t>
  </si>
  <si>
    <t>Community Social Indicators: Community Needs</t>
  </si>
  <si>
    <t>Social capital, civic engagement, Neighbourliness, Social networks, Social support, Perceptions of local area</t>
  </si>
  <si>
    <t>Social capital</t>
  </si>
  <si>
    <t>Community Social Indicators: Social Capital is a collection of measures which can be used to assess social capital, a combination of:
- Civic engagement
- Neighbourliness (reciprocity and trust in neighbours)
- Social networks (friends and relatives)
- Social support
- Perceptions of local area
The measures in this collection have been adapted from the UK General Household Survey (GHS) 2000/2001.</t>
  </si>
  <si>
    <t>Arts, heritage, sports and faith, Citizenship and community</t>
  </si>
  <si>
    <t>Arts, heritage, sports and faith, Citizenship and community, Employment, training and education</t>
  </si>
  <si>
    <t>Arts, heritage, sports and faith, Employment, training and education, Citizenship and community</t>
  </si>
  <si>
    <t>Housing and local facilities, Mental health and well-being, Family, friends and relationships, Citizenship and community, Physical health</t>
  </si>
  <si>
    <t>Employment, training and education, Conservation of the national environment, Physical health, Mental health and well-being, Income and financial inclusion, Citizenship and community, Arts, heritage, sports and faith</t>
  </si>
  <si>
    <t>Citizenship and community, Family, friends and relationships, Housing and local facilities</t>
  </si>
  <si>
    <t>Community needs</t>
  </si>
  <si>
    <t>Citizenship and community, Housing and local facilities</t>
  </si>
  <si>
    <t>Community needs, Education provision, Local facilities, Affordable housing</t>
  </si>
  <si>
    <t>Community Social Indicators: Community Needs is a collection of measures which can be used to assess the demand for and provision of services in a local area.
The measures in this collection have been adapted from the UK General Household Survey (GHS) 2000/2001.</t>
  </si>
  <si>
    <t>Environmental Indicators: Use of Non-sustainable Energy</t>
  </si>
  <si>
    <t>Use of non-sustainable energy</t>
  </si>
  <si>
    <t>Environmental Indicators: Use of Non-sustainable energy is a collection of measures relating to energy use. This includes both the amount of energy used and its source.</t>
  </si>
  <si>
    <t>Environmental Indicators: Pollution Caused by Transport and Commuting</t>
  </si>
  <si>
    <t>Pollution caused by transport and commuting</t>
  </si>
  <si>
    <t>Sustainability, Energy use, Renewable energy, Non-renewable energy, Pollution, Greenhouse gases</t>
  </si>
  <si>
    <t>Sustainability, Energy use, Transport, Pollution, Greenhouse gases</t>
  </si>
  <si>
    <t>Environmental Indicators: Pollution Caused by Transport and Commuting is a collection of measures which can be used to assess transport-related pollution.</t>
  </si>
  <si>
    <t>Social indicators: Homelessness and Residence is a collection of measures which can be used to assess homelessness status, living conditions and stability of living situation. 
The measures in this collection are based on the Maudsley Addiction Profile (MAP) and the Christo Inventory for Substance-misuse Services (CISS).</t>
  </si>
  <si>
    <t>Environmental Indicators: Pollution Caused by Air Travel</t>
  </si>
  <si>
    <t>Pollution caused by air travel</t>
  </si>
  <si>
    <t>Environmental Indicators: Pollution Caused by Air Travel is a collection of measures which can be used to assess air travel-related pollution.</t>
  </si>
  <si>
    <t>Environmental Indicators: Landfill use</t>
  </si>
  <si>
    <t>Landfill use</t>
  </si>
  <si>
    <t>Sustainability, Landfill use, Waste, Recycling</t>
  </si>
  <si>
    <t>Environmental Indicators: Landfill use is a collection of measures which can be used to assess landfill use and recycling.</t>
  </si>
  <si>
    <t>Environmental Indicators: Water use and pollution</t>
  </si>
  <si>
    <t>Water use and pollution</t>
  </si>
  <si>
    <t>Sustainability, Water use, Water pollution</t>
  </si>
  <si>
    <t>Environmental Indicators: Water Use and Pollution is a collection of measures which can be used to assess levels of water use and levels of waste water discharged.</t>
  </si>
  <si>
    <t>Economic Indicators at the Individual Level</t>
  </si>
  <si>
    <t>Economic Indicators at the Community Level</t>
  </si>
  <si>
    <t>Local economy</t>
  </si>
  <si>
    <t>Economic Indicators at the Individual Level is a collection of measures which can be used to measure the strength of the local economy from the perspective of the individual.</t>
  </si>
  <si>
    <t>Local economy, Income, Household expenditure, Debt, Savings</t>
  </si>
  <si>
    <t>Financial inclusion/exclusion, Investment</t>
  </si>
  <si>
    <t>Financial literacy and situation</t>
  </si>
  <si>
    <t>Financial management, Financial literacy, Financial situation, Money, Debt</t>
  </si>
  <si>
    <t xml:space="preserve">Dew, J. P., &amp; Xiao, J. J. (2011). The Financial Management Behavior Scale: Development and validation. Journal of Financial Counseling and Planning, 22 (1), 19–35. </t>
  </si>
  <si>
    <t>Dew, J. P., &amp; Xiao, J. J.</t>
  </si>
  <si>
    <t>Employment, training and education, Housing and local facilities, Income and financial inclusion, Family, friends and relationships</t>
  </si>
  <si>
    <t>Life Skills</t>
  </si>
  <si>
    <t>Daily Living, Self Care, Relationships and Communication, Housing and Money Management, Relationships and Communication, Career and Education Planning, and Looking Forward</t>
  </si>
  <si>
    <t>https://caseylifeskills.secure.force.com/</t>
  </si>
  <si>
    <t>Casey Family Programs</t>
  </si>
  <si>
    <t>Casey Life Skills (CLS)</t>
  </si>
  <si>
    <t>The Parent-Child Relationship Inventory (PCRI) is a measure of parents' views of parenting and their children. 
The measure has 78 items with seven subscales:
- Parental Support
- Satisfaction With Parenting
- Involvement
- Communication
- Limit Setting
- Autonomy
- Role Orientation</t>
  </si>
  <si>
    <t>The Casey Life Skills Assessment is a measure of seven areas identified as being important in youth development. 
Areas included are:
- Daily Living
- Self Care
- Relationships and Communication
- Housing and Money Management
- Relationships and Communication
- Career and Education Planning
- Looking Forward
Respondents indicate how strong they identify with 113 statements on a five point scale.</t>
  </si>
  <si>
    <t>Jacob, Katy.</t>
  </si>
  <si>
    <t>Jacob, Katy. 2002. Evaluating Your Financial Literacy Program: A Practical Guide. Chicago, IL: Woodstock Institute</t>
  </si>
  <si>
    <t>The Financial Knowledge Questions is a measure of financial literacy and financial situation. Respondents answer 25 questions on a four point scale, with higher score indicating better financial literacy.</t>
  </si>
  <si>
    <t>Brief Sense of Community Scale (BSCS)</t>
  </si>
  <si>
    <t>N. Andrew Peterson, Paul W. Speer and David W. McMillan</t>
  </si>
  <si>
    <t>https://www.researchgate.net/publication/229567281_Validation_of_a_Brief_Sense_of_Communtiy_Scale_Confirmation_of_the_Principal_Theory_of_Sense_of_Community</t>
  </si>
  <si>
    <t>Community needs, Community membership, Local influence, Emotional connection.</t>
  </si>
  <si>
    <t>Ability to manage finances</t>
  </si>
  <si>
    <t>Lown, J.M. (2011). Development and Validation of a Financial Self-Efficacy Scale. Journal of Financial Counseling and Planning, 22(2), 54-63.</t>
  </si>
  <si>
    <t>The Financial Self-Efficacy Scale (FSEF) is a measure of ability to manage finances and financial problems. Respondents indicate how strongly they identify with six statements on a four point scale ranging from "Not true at all" to "Exactly true".</t>
  </si>
  <si>
    <t>Lown, J.M.</t>
  </si>
  <si>
    <t>Financial management, Financial literacy, Financial situation</t>
  </si>
  <si>
    <t>Utrecht Work Engagement Scale (UWES)</t>
  </si>
  <si>
    <t>The Sport Engagement Scale (SES)</t>
  </si>
  <si>
    <t>Engagement with sport</t>
  </si>
  <si>
    <t>Sport, Exercise</t>
  </si>
  <si>
    <t>The Sport Engagement Scale is a measure of engagement to and enjoyment of sport. Respondents indicate how strongly they identify with 15 statements on a five point scale ranging from "I have never felt or thought this" to "I feel or think this daily".</t>
  </si>
  <si>
    <t>Felix Guillen and Julio Roman Martinez-Alvarado</t>
  </si>
  <si>
    <t>https://www.researchgate.net/publication/273062895_The_Sport_Engagement_Scale_An_Adaptation_of_the_Utrecht_Work_Engagement_Scale_UWES_for_the_Sports_Environment</t>
  </si>
  <si>
    <t>Youth Music Early Years Musical Assessment Scale</t>
  </si>
  <si>
    <t>Youth Music Young Musicians Development Scale</t>
  </si>
  <si>
    <t>Youth Music Musical Development Scale</t>
  </si>
  <si>
    <t>Sounds of Intent Framework</t>
  </si>
  <si>
    <t>Sounds of Intent in the Early Years</t>
  </si>
  <si>
    <t>https://www.researchgate.net/publication/23164897_The_Brief_Resilience_Scale_Assessing_the_Ability_to_Bounce_Back</t>
  </si>
  <si>
    <t>The Brief Resilience Scale</t>
  </si>
  <si>
    <t>https://network.youthmusic.org.uk/file/6198/download?token=Tedh6jT-</t>
  </si>
  <si>
    <t>https://network.youthmusic.org.uk/file/6201/download?token=Wn0mM2TV</t>
  </si>
  <si>
    <t>Youth Music Network</t>
  </si>
  <si>
    <t>Interaction with music</t>
  </si>
  <si>
    <t>Early years development, Music, Music therapy</t>
  </si>
  <si>
    <t>Enjoyment of music-related learning</t>
  </si>
  <si>
    <t>Music, Music therapy</t>
  </si>
  <si>
    <t>https://network.youthmusic.org.uk/file/6213/download?token=kfaOZC1D</t>
  </si>
  <si>
    <t>Young people, Vulnerable children (including looked after children), People with learning disabilities</t>
  </si>
  <si>
    <t>Individuals, Young people, Vulnerable children (including looked after children), Vulnerable young people and NEETs</t>
  </si>
  <si>
    <t>Individuals, Young people</t>
  </si>
  <si>
    <t>Individuals, People experiencing long term unemployment, People living in poverty and/or financial exclusion, Homeless people, People with long-term health conditions/life threatening or terminal illness, People with addiction issues, People with learning disabilities, People with mental health needs, People with physical disabilities or sensory impairments, Older People (including people with dementia), People who have experienced crime or abuse</t>
  </si>
  <si>
    <t>Vulnerable young people and NEETs, People experiencing long term unemployment</t>
  </si>
  <si>
    <t>Vulnerable young people and NEETs, People living in poverty and/or financial exclusion</t>
  </si>
  <si>
    <t>Homeless people, People living in poverty and/or financial exclusion, People experiencing long term unemployment, People with mental health needs, People who have experienced crime or abuse</t>
  </si>
  <si>
    <t>Vulnerable parents, Vulnerable children (including looked after children)</t>
  </si>
  <si>
    <t>Vulnerable parents, People experiencing long term unemployment</t>
  </si>
  <si>
    <t>Vulnerable young people and NEETs, Ex/Offenders</t>
  </si>
  <si>
    <t>Homeless people, People living in poverty and/or financial exclusion, People experiencing long term unemployment</t>
  </si>
  <si>
    <t>People living in poverty and/or financial exclusion, People experiencing long term unemployment</t>
  </si>
  <si>
    <t>People with mental health needs, People with learning disabilities</t>
  </si>
  <si>
    <t xml:space="preserve">People with mental health needs </t>
  </si>
  <si>
    <t>People with learning disabilities, People with physical disabilities or sensory impairments</t>
  </si>
  <si>
    <t>Young people, Vulnerable children (including looked after children), Vulnerable young people and NEETs</t>
  </si>
  <si>
    <t>Individuals, People with mental health needs</t>
  </si>
  <si>
    <t>People with mental health needs, People with addiction issues, Vulnerable parents, People living in poverty and/or financial exclusion, Ex/Offenders</t>
  </si>
  <si>
    <t>People with mental health needs, People with addiction issues</t>
  </si>
  <si>
    <t>Vulnerable parents, Individuals, People living in poverty and/or financial exclusion, People experiencing long term unemployment</t>
  </si>
  <si>
    <t>Vulnerable parents, Vulnerable children (including looked after children), People with mental health needs</t>
  </si>
  <si>
    <t>The Youth Music Young Musicians Development Scale is a measure of children's feelings towards learning music. Respondents answer five questions on a five point scale.</t>
  </si>
  <si>
    <t>The Youth Music Musical Development Scale is a measure of young people's views relating to music and musical abilities. Respondents answer five questions on a five point scale. An additional scale based on Cantril Ladder's is included in the measure, which asks respondents to indicate the accessibility of places to make music in their community.</t>
  </si>
  <si>
    <t>Arts, heritage, sports and faith, Housing and local facilities</t>
  </si>
  <si>
    <t>Musical development (i.e. Ability)</t>
  </si>
  <si>
    <t>Music, Musical development, Creativity</t>
  </si>
  <si>
    <t>https://network.youthmusic.org.uk/file/6206/download?token=SHxKF5q4</t>
  </si>
  <si>
    <t>Resilience</t>
  </si>
  <si>
    <t>Resilience, Stress</t>
  </si>
  <si>
    <t>Bruce W. Smith, Jeanne Dalen, Kathryn Wiggins, Erin Tooley, Paulette Christopher and Jennifer Bernard</t>
  </si>
  <si>
    <t>Individuals, People with mental health needs, People with long-term health conditions/life threatening or terminal illness</t>
  </si>
  <si>
    <t>Young people, Vulnerable young people and NEETS</t>
  </si>
  <si>
    <t>Individuals, People living in poverty and/or financial exclusion</t>
  </si>
  <si>
    <t>Young people, People with mental health needs, Vulnerable young people and NEETS</t>
  </si>
  <si>
    <t>Individuals, People with addiction issues, People with long-term health conditions/life threatening or terminal illness</t>
  </si>
  <si>
    <t>Individuals, People with addiction issues, People with mental health needs</t>
  </si>
  <si>
    <t>Homeless people, People experiencing long term unemployment, People living in poverty and/or financial exclusion</t>
  </si>
  <si>
    <t>Young people (aged 7 to 18), People with mental health needs, Vulnerable young people and NEETS, Vulnerable children (including looked after children)</t>
  </si>
  <si>
    <t>Young people (aged 4 to 18+)</t>
  </si>
  <si>
    <t>Individuals, Older People (including people with dementia), Voluntary carers, People with long-term health conditions/life threatening or terminal illness</t>
  </si>
  <si>
    <t>Youth Music Agency and Citizenship Scale</t>
  </si>
  <si>
    <t>Sense of community and agency</t>
  </si>
  <si>
    <t>Community, Agency</t>
  </si>
  <si>
    <t>The Youth Music Early Years Musical Assessment Scale is a measure of how children interact with music and music-related activities. Respondents (parents, music leaders, etc.) answer questions on a five point scale. Three versions of the scale (of five items each) are included in the measure, one for each of three different age groups (Children aged 0-2, Children aged 2-3 and Children aged 3-5).</t>
  </si>
  <si>
    <t>The Brief Resilience Scale is a measure of resilience, i.e. The ability to recover from and cope with stressful situations. Respondents answer six questions on a five point scale.</t>
  </si>
  <si>
    <t>Job satisfaction</t>
  </si>
  <si>
    <t>https://network.youthmusic.org.uk/file/6205/download?token=7mHYX3O1</t>
  </si>
  <si>
    <t>Youth Music Professional Practice Scale</t>
  </si>
  <si>
    <t>Arts, heritage, sports and faith, Employment, training and education</t>
  </si>
  <si>
    <t>Professional development, Music</t>
  </si>
  <si>
    <t>Job satisfaction, Professional development</t>
  </si>
  <si>
    <t>Confidence in professional abilities</t>
  </si>
  <si>
    <t>Youth Music Job Satisfaction Scale</t>
  </si>
  <si>
    <t>The Youth Music Young Musicians Development Scale is a measure of young people's sense of community and agency. Respondents answer five questions on a five point scale.</t>
  </si>
  <si>
    <t>The Youth Music Job Satisfaction Scale is a measure of job satisfaction for those working on music-related projects. Respondents answer five questions on a five point scale.</t>
  </si>
  <si>
    <t>The Youth Music Professional Practice Scale is a measure of confidence in professional abilities for those working on music-related projects. Respondents answer five questions on a five point scale.</t>
  </si>
  <si>
    <t>Work engagement</t>
  </si>
  <si>
    <t xml:space="preserve">Schaufeli and Bakker </t>
  </si>
  <si>
    <t>The Utrecht Work Engagement Scale (UWES) is a measure of engagement with work. Respondents indicate how frequently they identify with 17 statements on a seven point scale ranging from "Never" to "Always/Every day".</t>
  </si>
  <si>
    <t>Rothbard</t>
  </si>
  <si>
    <t>Employment, Work, Engagement</t>
  </si>
  <si>
    <t>Employment, training and education, Family, friends and relationships</t>
  </si>
  <si>
    <t>Employment, Work, Engagement, Family</t>
  </si>
  <si>
    <t>Work engagement and family engagement</t>
  </si>
  <si>
    <t>Work and Family Engagement Survey</t>
  </si>
  <si>
    <t>The Work and Family Engagement Survey is a measure of engagement with work and family. Respondents indicate how strongly they identify with 18 items on a seven point scale ranging from "Strongly disagree" to "Strongly agree".</t>
  </si>
  <si>
    <t>https://www.researchgate.net/profile/Nancy_Rothbard/publication/254078573_Enriching_or_Depleting_The_Dynamics_of_Engagement_in_Work_and_Family_Roles/links/56f00a7b08ae3c6534366483/Enriching-or-Depleting-The-Dynamics-of-Engagement-in-Work-and-Family-Roles.pdf</t>
  </si>
  <si>
    <t>Free for use in non-commercial scientific research. Commercial or non-scientific use of the tool is prohibited without permission from the authors.</t>
  </si>
  <si>
    <t>https://www.wilmarschaufeli.nl/publications/Schaufeli/Test%20Manuals/Test_manual_UWES_English.pdf</t>
  </si>
  <si>
    <t>Vulnerable children (including looked after children), People with mental health needs</t>
  </si>
  <si>
    <t>http://soundsofintent.org/sounds-of-intent</t>
  </si>
  <si>
    <t>Sounds of Intent (SOI)</t>
  </si>
  <si>
    <t>Learning difficulties, Music therapy, Autism, Music</t>
  </si>
  <si>
    <t>http://www.eysoi.org</t>
  </si>
  <si>
    <t>Music therapy, Music</t>
  </si>
  <si>
    <t>The Sounds of Intent Framework is a set of outcomes and measures relating to musical development and music therapy for children aged 0-5. Outcomes in the Framework are based on observational data of children engaging with music and wider psychological research.
Each outcome in the Framework includes strategies for further engagement with music and guidance on evaluation.</t>
  </si>
  <si>
    <t>The Sounds of Intent Framework is a set of outcomes and measures relating to musical development and music therapy for children and young people with learning disabilities. Outcomes in the Framework are based on observational data of children engaging with music and wider psychological research.
Each outcome in the Framework includes strategies for further engagement with music and guidance on evaluation.</t>
  </si>
  <si>
    <t>Mental health and well-being, Arts, heritage, sports and faith</t>
  </si>
  <si>
    <t>https://drive.google.com/file/d/1LUl-IQgHn3IJGJ-IRmSpSbHZPL3f6cpN/view</t>
  </si>
  <si>
    <t>Greenspace Scotland, NHS Health Scotland and Scottish Natural Heritage</t>
  </si>
  <si>
    <t>Greenspace and Health Outcomes Framework</t>
  </si>
  <si>
    <t>Citizenship and community, Physical health, Mental health and well-being, Conservation of the natural environment</t>
  </si>
  <si>
    <t>The Greenspace and Health Outcomes Framework outlines a range of outcomes relating to greenspace (e.g. Mental health, physical health and pollution). Outcomes are divided into short term, intermediate term and long term, with several logic models and chain of events illustrating the links between activities and outcomes.</t>
  </si>
  <si>
    <t>Greenspace, Parks, Urban woodlands, Health inequalities</t>
  </si>
  <si>
    <t>Housing quality</t>
  </si>
  <si>
    <t>Housing, Accommodation</t>
  </si>
  <si>
    <t>Outcome Frameworks</t>
  </si>
  <si>
    <t>Standalone Measures</t>
  </si>
  <si>
    <t>Depression, Anxiety, Anger, Disruptive behaviour, Self-concept, Self-esteem</t>
  </si>
  <si>
    <t>The Financial Self-Efficacy Scale (FSES)</t>
  </si>
  <si>
    <t>Young people, People with addiction issues, Vulnerable young people and NEETS</t>
  </si>
  <si>
    <t>Validated</t>
  </si>
  <si>
    <t>https://network.youthmusic.org.uk/file/6199/download?token=Uwz6YkPT</t>
  </si>
  <si>
    <t>Perception of Housing Quality Scale (PHQS)</t>
  </si>
  <si>
    <t xml:space="preserve">The Perception of Housing Quality Scale (PHQS) is a measure of housing quality. Respondents answer 14 questions relating to "indoor environment and architectural design" and "outdoor stressors". </t>
  </si>
  <si>
    <t>http://www.tpmap.org/wp-content/uploads/2016/03/Vol-23-n.1-articolo-3.pdf</t>
  </si>
  <si>
    <t xml:space="preserve">Caffaro, F., Galati, D., &amp; Roccato, M. </t>
  </si>
  <si>
    <t>Loneliness and social dissatisfaction</t>
  </si>
  <si>
    <t>Vulnerable children (including looked after children), Vulnerable young people and NEETs</t>
  </si>
  <si>
    <t>Friendship, Loneliness, Social satisfaction, Friends</t>
  </si>
  <si>
    <t>Loneliness and Social Dissatisfaction Scale</t>
  </si>
  <si>
    <t>Youth Music Attitude and Behaviour Scale</t>
  </si>
  <si>
    <t>Family, friends and relationships, Citizenship and community</t>
  </si>
  <si>
    <t>Contribution to community, Commitment, Interpersonal skills, Teamwork</t>
  </si>
  <si>
    <t>http://psycnet.apa.org/record/1985-08389-001</t>
  </si>
  <si>
    <t>Asher, S. R., Hymel, S., &amp; Renshaw, P. D.</t>
  </si>
  <si>
    <t>The Loneliness and Social Dissatisfaction Scale is a measure of loneliness, interpersonal relationships and social dissatisfaction. Respondents indicate how strongly they identify with 24 statements on a five point scale ranging from "Not true at all" to "Always true".</t>
  </si>
  <si>
    <t>https://pdfs.semanticscholar.org/b6c7/5a3e2bcb1bd66d5f8d61bc9096692a8db57b.pdf</t>
  </si>
  <si>
    <t>Scott Macdonald and Peter Maclntyre</t>
  </si>
  <si>
    <t>The Generic Job Satisfaction Scale is a measure of overall job satisfaction. Respondents indicate how strongly they identify with 10 statements on a five point scale ranging from "Strongly disagree" to "Strongly agree". Items on the scale relate to job security, views of management, wage levels, etc.</t>
  </si>
  <si>
    <t>Generic Job Satisfaction Scale</t>
  </si>
  <si>
    <t>Drugs, Alcohol, Addiction, Substance use, Coping skills, Peer pressure</t>
  </si>
  <si>
    <t>The Environmental Attitudes Inventory: Enjoyment of Nature Scale</t>
  </si>
  <si>
    <t>Enjoyment of nature</t>
  </si>
  <si>
    <t>The Environmental Attitudes Inventory: Altering Nature</t>
  </si>
  <si>
    <t>The Environmental Attitudes Inventory: Personal Conservation Behaviour</t>
  </si>
  <si>
    <t>https://www.researchgate.net/publication/223813951_The_Environmental_Attitudes_Inventory_A_valid_and_reliable_measure_to_assess_the_structure_of_environmental_attitudes</t>
  </si>
  <si>
    <t>The Environmental Attitudes Inventory: Human Dominance Over Nature</t>
  </si>
  <si>
    <t>The Environmental Attitudes Inventory: Human Utilization of Nature</t>
  </si>
  <si>
    <t>The Environmental Attitudes Inventory: Ecocentric Concern</t>
  </si>
  <si>
    <t>The Environmental Attitudes Inventory: Support for Population Growth Policies</t>
  </si>
  <si>
    <t>The Environmental Attitudes Inventory: Support for Interventionist Conservation Policies Scale</t>
  </si>
  <si>
    <t>The Environmental Attitudes Inventory: Environmental Movement Activism Scale</t>
  </si>
  <si>
    <t>The Environmental Attitudes Inventory: Conservation Motivated by Anthropocentric Concern Scale</t>
  </si>
  <si>
    <t>The Environmental Attitudes Inventory: Confidence in Science and Technology Scale</t>
  </si>
  <si>
    <t>Taciano L. Milfont and John Duckitt</t>
  </si>
  <si>
    <t>The Environmental Attitudes Inventory: Enjoyment of Nature Scale is a ten-item measure of "Belief that enjoying time in nature is pleasant and preferred to spending time in urban areas, versus belief that enjoying time in nature is dull, boring and not enjoyable, and not preferred over spending time in urban areas."</t>
  </si>
  <si>
    <t>The Environmental Attitudes Inventory: Environmental Fragility Scale</t>
  </si>
  <si>
    <t>The Environmental Attitudes Inventory: Ecocentric Concern is a ten-item measure of "A nostalgic concern and sense of emotional loss over environmental damage and loss, versus absence of any concern or regret over environmental damage."</t>
  </si>
  <si>
    <t>The Environmental Attitudes Inventory: Environmental Movement Activism Scale is a ten-item measure of "Personal readiness to actively support or get involved in organized action for environmental protection, versus disinterest in or refusal to support or get involved in organized action for environmental protection."</t>
  </si>
  <si>
    <t>The Environmental Attitudes Inventory: Support for Interventionist Conservation Policies Scale is a ten-item measure of "Support for conservation policies regulating industry and the use of raw materials, and subsidising and supporting alternative eco-friendly energy sources and practices, versus opposition to such measures and policies."</t>
  </si>
  <si>
    <t>The Environmental Attitudes Inventory: Confidence in Science and Technology Scale is a ten-item measure of "Belief that human ingenuity, especially science and technology, can and will solve all environmental current problems and avert or repair future damage or harm to the environment, versus belief that human ingenuity, especially science and technology, cannot solve all environmental problems."</t>
  </si>
  <si>
    <t>The Environmental Attitudes Inventory: Altering Nature is a ten-item measure of "Belief that humans should and do have the right to change or alter nature and remake the environment as they wish to satisfy human goals and objectives, versus belief that nature and the natural environment should be preserved in its original and pristine state and should not be altered in any way by human activity or intervention."</t>
  </si>
  <si>
    <t>The Environmental Attitudes Inventory: Environmental Fragility Scale is a ten-item measure of "Belief that the environment is fragile and easily damaged by human activity, and that serious damage from human activity is occurring and could soon have catastrophic consequences for both nature and humans, versus belief that nature and the environment are robust and not easily damaged in any irreparable manner, and that no damage from human activity that is serious or irreparable is occurring or is likely."</t>
  </si>
  <si>
    <t>The Environmental Attitudes Inventory: Support for Population Growth Policies is a ten-item measure of "Support for policies regulating the population growth and concern about overpopulation, versus lack of any support for such policies and concern."</t>
  </si>
  <si>
    <t>The Environmental Attitudes Inventory: Human Utilization of Nature is a ten-item measure of "Belief that economic growth and development should have priority rather than environmental protection, versus belief that environmental protection should have priority rather than economic growth and development."</t>
  </si>
  <si>
    <t>The Environmental Attitudes Inventory: Human Dominance Over Nature is a ten-item measure of "Belief that nature exists primarily for human use, versus belief that humans and nature have the same rights."</t>
  </si>
  <si>
    <t>The Environmental Attitudes Inventory: Personal Conservation Behaviour is a ten-item measure of "Taking care to conserve resources and protect the environment in personal everyday behaviour, versus lack of interest in or desire to take care of resources and conserve in one’s everyday behaviour."</t>
  </si>
  <si>
    <t>The Environmental Attitudes Inventory: Conservation Motivated by Anthropocentric Concern Scale is a ten-item measure of "Support for conservation policies and protection of the environment motivated by anthropocentric concern for human welfare and gratification, versus support for such policies motivated by concern for nature and the environment as having value in themselves."</t>
  </si>
  <si>
    <t>Environmental activism</t>
  </si>
  <si>
    <t>Support for conservation policies motivated by anthropocentric concern</t>
  </si>
  <si>
    <t>Support for interventionist conservation policies</t>
  </si>
  <si>
    <t>Confidence in science and technology to solve environmental problems</t>
  </si>
  <si>
    <t>Perception of fragility of environment</t>
  </si>
  <si>
    <t>Attitudes towards altering nature</t>
  </si>
  <si>
    <t>Personal conservation behaviour</t>
  </si>
  <si>
    <t>Attitude towards human dominance over nature</t>
  </si>
  <si>
    <t>Attitude towards human utilization of nature</t>
  </si>
  <si>
    <t>Concern about the environment</t>
  </si>
  <si>
    <t>Support for population growth policies</t>
  </si>
  <si>
    <t>Conservation of the natural environment, Citizenship and community</t>
  </si>
  <si>
    <t>Environmental attitudes, Environment, Nature</t>
  </si>
  <si>
    <t>Environmental attitudes, Activism, Environment, Nature</t>
  </si>
  <si>
    <t>Environmental attitudes, Support for regulation, Environment, Nature</t>
  </si>
  <si>
    <t>Enjoyment of nature, Environmental attitudes, Environment, Nature</t>
  </si>
  <si>
    <t>Environmental attitudes, Environment, Nature, Population growth</t>
  </si>
  <si>
    <t>Housing Quality Indicators</t>
  </si>
  <si>
    <t>https://www.gov.uk/guidance/housing-quality-indicators</t>
  </si>
  <si>
    <t>Homes and Communities Agency</t>
  </si>
  <si>
    <t>Alcohol Dependence Scale (ADS)</t>
  </si>
  <si>
    <t>Skinner and Horn</t>
  </si>
  <si>
    <t xml:space="preserve">Skinner HA, Horn JL. Alcohol Dependence Scale (ADS): User's Guide. Toronto, Canada: Addiction Research Foundation; 1984. </t>
  </si>
  <si>
    <t>Generic Learning Outcomes (GLOs)</t>
  </si>
  <si>
    <t>https://www.artscouncil.org.uk/measuring-outcomes/generic-learning-outcomes</t>
  </si>
  <si>
    <t>Arts and culture, Social cohesion, Community, Public life</t>
  </si>
  <si>
    <t>The Generic Learning Outcomes (GLOs) Framework outlines a range of learning outcomes relating to interaction with art and culture organisations.
Outcomes are grouped by domain:
- Knowledge &amp; understanding
- Skills
- Behaviour &amp; Progression
- Enjoyment Inspiration Creativity
- Attitudes &amp; Values</t>
  </si>
  <si>
    <t>Arts and culture, Learning, Skills, Creativity, Social attitudes</t>
  </si>
  <si>
    <t>An outcome is a change resulting from an activity (of any duration). This can include positive and negative changes, whether intended or unintended. We consider "outcome" to be synonymous with "impact".</t>
  </si>
  <si>
    <t>Observer-Rated Housing Quality Scale (OHQS)</t>
  </si>
  <si>
    <t>https://www.ncbi.nlm.nih.gov/pubmed/24477427</t>
  </si>
  <si>
    <t>Housing quality, Accommodation quality, Community, Sustainability</t>
  </si>
  <si>
    <t>Carol E. Adair et al.</t>
  </si>
  <si>
    <t>https://onlinelibrary.wiley.com/doi/pdf/10.1111/j.1745-6606.2012.01241.x</t>
  </si>
  <si>
    <t>The Financial Knowledge Scale is a measure for assessing financial literacy. Respondents ask a combination of true/false and multiple choice questions relating to areas of financial literacy.
Areas covered by the measure are:
- Interest
- Inflation
- Time value of money
- Investing
- Diversification of risk
- Housing
- Debt management
- Retirement savings
- Life insurance
- Annuities</t>
  </si>
  <si>
    <t>Melissa A. Z. Knoll and Carrie R. Houts</t>
  </si>
  <si>
    <t>The Financial Knowledge Scale</t>
  </si>
  <si>
    <t>Financial literacy</t>
  </si>
  <si>
    <t>Financial literacy, Financial knowledge, Interest, Inflation, Time value of money, Investing, Diversification of risk, Housing, Debt management, Retirement savings, Life insurance, Annuities</t>
  </si>
  <si>
    <t>Short Form Health Survey (SF-36)</t>
  </si>
  <si>
    <t>RAND Corporation</t>
  </si>
  <si>
    <t>https://www.rand.org/health/surveys_tools/mos/36-item-short-form.html</t>
  </si>
  <si>
    <t>Health</t>
  </si>
  <si>
    <t>Vitality, Physical functioning, Bodily pain, General health perceptions, Physical role functioning, Emotional role functioning, Social role functioning, Mental health</t>
  </si>
  <si>
    <t>https://webarchive.nationalarchives.gov.uk/20090617084834/http://publications.everychildmatters.gov.uk/eOrderingDownload/DCSF-00331-2008.pdf</t>
  </si>
  <si>
    <t>Young people, Vulnerable children (including looked after children)</t>
  </si>
  <si>
    <t>Department for Children, Schools and Families</t>
  </si>
  <si>
    <t>Physical health, Mental health, Crime, Education, Skills development, Community, Employment readiness</t>
  </si>
  <si>
    <t>Every Child Matters Outcomes Framework</t>
  </si>
  <si>
    <t>Evaluation Support Scotland</t>
  </si>
  <si>
    <t>Advice Service Outcomes</t>
  </si>
  <si>
    <t>Advice Outcomes</t>
  </si>
  <si>
    <t>Client Outcomes</t>
  </si>
  <si>
    <t>Income and financial inclusion, Employment training and education, Physical health, Housing and local facilities, Family, friends and relationships, Citizenship and community</t>
  </si>
  <si>
    <t>http://evaluationsupportscotland.org.uk/media/uploads/resources/final_signed_off_version_measuring_outcomes_from_citizens_advice.pdf</t>
  </si>
  <si>
    <t>Advice, Advice services</t>
  </si>
  <si>
    <t>Benefits, Consumer, Debt, Education, Employment, Finance and  charitable support, Health and community care, Housing, Immigration, asylum and nationality, Legal proceedings, NHS concern and complaint, Relationship, Travel, transport and holidays, Utilities and communications, Discrimination, Advice, Advice services</t>
  </si>
  <si>
    <t>Health and wellbeing, Able to address issues, Support</t>
  </si>
  <si>
    <t>The Advice Service Outcomes is a framework of outcomes and measures relating to the impacts of the advice services provided by Citizens Advice Scotland.
The Outcomes covered are:
- Individuals in need have access to good quality advice services
- Individuals experience a fair process/the end result was fair</t>
  </si>
  <si>
    <t>Client Outcomes is a framework of outcomes and measures relating to clients of Citizens Advice Scotland and their families.
The Outcomes covered are:
- Improved health and wellbeing
- Feels able to address this and other issues/seek support</t>
  </si>
  <si>
    <t>https://www.sciencedirect.com/science/article/pii/S1469029207000052</t>
  </si>
  <si>
    <t>The Sport Motivation-Scale 6 (MSM-6) is a measure of what motivates individuals to participate in sports. Respondents indicate how strongly they identify with 24 statements on a 7 point scale ranging from "Does not correspond at all" to "Corresponds exactly".</t>
  </si>
  <si>
    <t>Sport motivation</t>
  </si>
  <si>
    <t>Sports, Motivations for sport, Fitness</t>
  </si>
  <si>
    <t>Clifford et al.</t>
  </si>
  <si>
    <t>Sport Motivation Scale-6 (SMS-6)</t>
  </si>
  <si>
    <t xml:space="preserve">The intended recipients of an outcome. Beneficiaries are a sub-group of stakeholders. </t>
  </si>
  <si>
    <t>Vulnerable children (including looked after children), Vulnerable young people and NEETs, Vulnerable parents</t>
  </si>
  <si>
    <t>Young people (aged 4 to 16)</t>
  </si>
  <si>
    <t>Young people (aged 11 to 16), Vulnerable young people and NEETS</t>
  </si>
  <si>
    <t xml:space="preserve">Individuals, Vulnerable parents, Parents (of children aged 3 to 15) </t>
  </si>
  <si>
    <t>Young people (aged 0 to 5), Vulnerable children (including looked after children)</t>
  </si>
  <si>
    <t>Young people (aged 6 to 10)</t>
  </si>
  <si>
    <t>Young people (aged 11 to 18)</t>
  </si>
  <si>
    <t>People with learning disabilities, Young people</t>
  </si>
  <si>
    <t>People experiencing long term unemployment, Vulnerable young people and NEETs</t>
  </si>
  <si>
    <t>People living in poverty and/or financial exclusion, People experiencing long term unemployment, Vulnerable young people and NEETs, Vulnerable parents</t>
  </si>
  <si>
    <t>People experiencing long term unemployment, People living in poverty and/or financial exclusion, Vulnerable young people and NEETs</t>
  </si>
  <si>
    <t>Ex/Offenders, People with addiction issues, Homeless people, People with mental health needs, Vulnerable parents</t>
  </si>
  <si>
    <t>Young people, Individuals</t>
  </si>
  <si>
    <t>Vulnerable children (including looked after children), Young people (aged 0-7)</t>
  </si>
  <si>
    <t>Parents</t>
  </si>
  <si>
    <t xml:space="preserve">Stakeholder Groups </t>
  </si>
  <si>
    <t>Outcome Groups</t>
  </si>
  <si>
    <t>Name of author/owner/publisher</t>
  </si>
  <si>
    <t>Background information</t>
  </si>
  <si>
    <t>The Housing Quality Indicators is a measure for assessing housing quality.
The indicators included in this measure are:
- Location
- Site – visual impact, layout and landscaping
- Site – open space
- Site – routes and movement
- Unit – size
- Unit – layout
- Unit – noise, light, services and adaptability
- Unit – accessibility within the unit
- Unit – sustainability
- External environment</t>
  </si>
  <si>
    <t>Social Return on Investment</t>
  </si>
  <si>
    <t>http://www.socialauditnetwork.org.uk/</t>
  </si>
  <si>
    <t>https://lginform.local.gov.uk/</t>
  </si>
  <si>
    <t>https://www.thinknpc.org/examples-of-our-work/initiatives-weve-worked-on/data-labs/</t>
  </si>
  <si>
    <t>https://www.ons.gov.uk/peoplepopulationandcommunity/wellbeing/articles/measuresofnationalwellbeingdashboard/2018-04-25</t>
  </si>
  <si>
    <t>https://impactasaurus.org/</t>
  </si>
  <si>
    <t>https://feedbackcommons.org/</t>
  </si>
  <si>
    <t>https://www.surveymonkey.com/</t>
  </si>
  <si>
    <t>https://www.sinzer.org/</t>
  </si>
  <si>
    <t>http://www.viewsapp.net/</t>
  </si>
  <si>
    <t>https://www.salesforce.com/uk/</t>
  </si>
  <si>
    <t>https://www.advicepro.org.uk/</t>
  </si>
  <si>
    <t>http://www.lamplightdb.co.uk/</t>
  </si>
  <si>
    <t>https://www.inspiringimpact.org/measuring-up/</t>
  </si>
  <si>
    <t>https://socialvalueselfassessmenttool.org/</t>
  </si>
  <si>
    <t>http://www.socialvalueuk.org/resource/principles-of-social-value/</t>
  </si>
  <si>
    <t>https://project-oracle.com/</t>
  </si>
  <si>
    <t>https://www.nesta.org.uk/report/nesta-standards-of-evidence/</t>
  </si>
  <si>
    <t>https://www.betterevaluation.org/en/plan/approach/most_significant_change</t>
  </si>
  <si>
    <t>https://www.lm3online.com/</t>
  </si>
  <si>
    <t>https://knowhownonprofit.org/how-to/copy_of_how-to-create-a-planning-triangle</t>
  </si>
  <si>
    <t>http://www.socialvalueuk.org/resources/sroi-guide/</t>
  </si>
  <si>
    <t>https://knowhownonprofit.org/how-to/how-to-build-a-theory-of-change</t>
  </si>
  <si>
    <t>Source: Big Society Capital Outcomes Matrix (https://www.goodfinance.org.uk/impact-matrix)</t>
  </si>
  <si>
    <t>Social Return on Investment, Social Audit</t>
  </si>
  <si>
    <t>An outcome framework is a set of outcomes that has been published to promote consistency of impact measurement. These outcomes may be mapped against stakeholder group, domain or organisational goal. Outcome frameworks are generally published to help one or more organisations be consistent in their reporting of outcomes. Some outcome frameworks include measures for each outcome.</t>
  </si>
  <si>
    <t>Standalone measure</t>
  </si>
  <si>
    <t>Reference and URL to source</t>
  </si>
  <si>
    <t>Reference or URL to source</t>
  </si>
  <si>
    <t>An outcome group or domain is a broad category into which multiple related outcomes can fall. For example, the outcome group "Mental health" could include the outcomes "change in self-esteem" and "change in anxiety levels". This categorisation by group could also be termed a taxonomy.</t>
  </si>
  <si>
    <t>Validation</t>
  </si>
  <si>
    <t>Information on validation of this tool is available at: https://www.researchgate.net/publication/16557623_A_children_'s_Global_assessment_Scale_CGAS</t>
  </si>
  <si>
    <t>The Children’s Global Assessment Scale (CGAS) is a measure for assessing social and psychiatric functioning of young people aged 4 to 16 years old. Respondents are scored on a scale of 1 to 100, corresponding to categories ranging from "extremely impaired" to "doing very well".</t>
  </si>
  <si>
    <t xml:space="preserve">The Observer-Rated Housing Quality Scale (OHQS) is a measure for assessing housing quality, community quality and facilities. The measure comprises 25 items. </t>
  </si>
  <si>
    <t>Information on validation of this tool is available at: https://www.ncbi.nlm.nih.gov/pubmed/24477427</t>
  </si>
  <si>
    <t>Information on validation of this tool is available at: https://warwick.ac.uk/fac/sci/med/research/platform/wemwbs/researchers/</t>
  </si>
  <si>
    <t>Information on validation of this tool is available at: https://www.researchgate.net/publication/260981653_Validation_of_the_World_Health_Organization-5_Well-Being_Index_Assessment_of_Maternal_Well-Being_and_its_Associated_Factors</t>
  </si>
  <si>
    <t xml:space="preserve">"The World Health Organisation- Five Well-Being Index (WHO-5) is a measure of wellbeing. Respondents are scored from 0 to 100 based on responses to five statements on a scale ranging from "At no time" to "All of the time". 
</t>
  </si>
  <si>
    <t>The Generalised Anxiety Disorder Assessment (GAD-7) is a measure for assessing and screening for generalised anxiety disorder. Respondents answer 7 questions relating to their anxiety levels over the last 2 weeks.</t>
  </si>
  <si>
    <t>Information on validation of this tool is available at: https://www.ncbi.nlm.nih.gov/pmc/articles/PMC2741549/</t>
  </si>
  <si>
    <t>The Alcohol Dependence Scale (ADS) is a 25-item measure of alcohol dependence.</t>
  </si>
  <si>
    <t>Information on validation of this tool is available at: https://www.researchgate.net/publication/223813951_The_Environmental_Attitudes_Inventory_A_valid_and_reliable_measure_to_assess_the_structure_of_environmental_attitudes</t>
  </si>
  <si>
    <t>Information on validation of this tool is available at: https://www.bmj.com/content/305/6846/160.short</t>
  </si>
  <si>
    <t>The Short Form Health Survey (SF-36) is a 36 item measure of health and disability.
Areas covered by the measure are:
- Vitality
- Physical functioning
- Bodily pain
- General health perceptions
- Physical role functioning
- Emotional role functioning
- Social role functioning
- Mental health</t>
  </si>
  <si>
    <t>A measure is validated when it has undergone a process of verification or testing to determine its accuracy. Validation may be undertaken by the original authors/publishers as part of the development of a measure, or conducted at a later date by a third party.</t>
  </si>
  <si>
    <t>Health and care</t>
  </si>
  <si>
    <t>Basic needs</t>
  </si>
  <si>
    <t>Big Society Capital Outcome Groups</t>
  </si>
  <si>
    <t>Sports and recreation, Arts and heritage</t>
  </si>
  <si>
    <t>Social / Community</t>
  </si>
  <si>
    <t>Environment</t>
  </si>
  <si>
    <t>Social / Community, Information, Influencing and participating</t>
  </si>
  <si>
    <t>Sector support and development</t>
  </si>
  <si>
    <t>Basic needs, Community facilities</t>
  </si>
  <si>
    <t>Other</t>
  </si>
  <si>
    <t>Big Lottery Fund Classifications</t>
  </si>
  <si>
    <t>Education and learning</t>
  </si>
  <si>
    <t>Sports and recreation</t>
  </si>
  <si>
    <t>Arts and heritage</t>
  </si>
  <si>
    <t>Information</t>
  </si>
  <si>
    <t>Influencing and participating</t>
  </si>
  <si>
    <t>Community facilities</t>
  </si>
  <si>
    <t>Digital</t>
  </si>
  <si>
    <t>Education and learning, Digital</t>
  </si>
  <si>
    <t>ICECAP (ICEpop CAPability)</t>
  </si>
  <si>
    <t>Social / Community, Health and care</t>
  </si>
  <si>
    <t>Arts and heritage, Health and care</t>
  </si>
  <si>
    <t>Information, Health and care</t>
  </si>
  <si>
    <t>Social / Community, Education and learning</t>
  </si>
  <si>
    <t>Social / Community, Influencing and participating</t>
  </si>
  <si>
    <t>Social / Community, Community facilities</t>
  </si>
  <si>
    <t>Education and learning, Social / Community</t>
  </si>
  <si>
    <t>Social / community, Basic needs</t>
  </si>
  <si>
    <t>Basic needs, Education and learning</t>
  </si>
  <si>
    <t>Health and care, Environment, Community facilities</t>
  </si>
  <si>
    <t>Education and learning, Social / Community, Basic needs</t>
  </si>
  <si>
    <t>Environment, Influencing and participating</t>
  </si>
  <si>
    <t>Other, Arts and heritage</t>
  </si>
  <si>
    <t>Arts and heritage, Social / Community</t>
  </si>
  <si>
    <t>Health and care, Social / Community</t>
  </si>
  <si>
    <t>Arts and heritage, Social / Community, Education and learning</t>
  </si>
  <si>
    <t>Arts and heritage, Health and care, Social / Community</t>
  </si>
  <si>
    <t>Influencing and participating, Education and learning</t>
  </si>
  <si>
    <t>Social / Community, Influencing and participating, Health and care, Environment, Education and learning</t>
  </si>
  <si>
    <t>Other, Education and learning, Basic needs, Health and care, Social / Community, Influencing and participating</t>
  </si>
  <si>
    <t>The Reading Outcomes Framework outlines a range of outcomes relating to reading. The Reading Outcomes Framework Toolkit includes measures and examples of evidence for each outcome.
Outcomes are grouped by domain:
- Reading engagement outcomes
- Health &amp; wellbeing outcomes
- Intellectual outcomes
- Personal outcomes
- Social outcomes</t>
  </si>
  <si>
    <t>Other, Influencing and participating</t>
  </si>
  <si>
    <t>Education and learning, Sector support and development, Social / Community, Environment</t>
  </si>
  <si>
    <t>Health and care, Arts and heritage</t>
  </si>
  <si>
    <t>Other, Environment, Health and care, Basic needs, Social / Community, Arts and heritage</t>
  </si>
  <si>
    <t>Other, Basic needs, Social / Community</t>
  </si>
  <si>
    <t>Arts and heritage, Education and learning, Social / Community, Health and care</t>
  </si>
  <si>
    <t>Health and care, Social / Community, Education and learning, Basic needs</t>
  </si>
  <si>
    <t>Information, Health and care, Education and learning, Other, Social / Community</t>
  </si>
  <si>
    <t>The Global Goals for Sustainable Development are a set of 17 broad goals relating to social, economic and environmental issues agreed upon by the United Nations General Assembly. Each goal includes a set of targets /measures against which progress towards each goal can be assessed.
The Goals are:
- No poverty
- Zero hunger
- Good health and well-being
- Quality education
- Gender equality
- Clean water and sanitation
- Affordable and clean energy
- Decent work and economic growth
- Industry, innovation and infrastructure
- Reduced inequalities
- Sustainable cities and communities
- Responsible consumption and production
- Climate action
- Life below water
- Life on land
- Peace, justice and strong institutions
- Partnerships for the Goals</t>
  </si>
  <si>
    <t>Health and care, Social / Community, Education and learning</t>
  </si>
  <si>
    <t>Other, Education and learning, Health and care</t>
  </si>
  <si>
    <t>Basic needs, Social / Community, Influencing and participating, Education and learning, Health and care</t>
  </si>
  <si>
    <t>Information, Basic needs, Social / Community, Education and learning</t>
  </si>
  <si>
    <t>Information, Education and learning, Basic needs</t>
  </si>
  <si>
    <t>Health and care, Education and learning, Social / Community, Basic needs</t>
  </si>
  <si>
    <t>Other, Education and learning, Health and care, Basic needs, Sports and recreation, Arts and heritage, Social / Community, Environment, Information, Influencing and participating, Community facilities, Digital</t>
  </si>
  <si>
    <t>Education and learning, Health and care, Social / Community, Other, Influencing and participating</t>
  </si>
  <si>
    <t>Education and learning, Health and care, Social / community</t>
  </si>
  <si>
    <t>Health and care, Social / Community, Other</t>
  </si>
  <si>
    <t>Other, Basic needs, Health and care, Environment, Education and learning, Sector support and development, Influencing and participating, Community facilities</t>
  </si>
  <si>
    <t>The National Performance Framework is a framework of outcomes and measures aimed at measuring wellbeing "beyond GDP". The Framework comprises 16 outcomes chosen to gain insight into "all the different aspects which influence our wellbeing", with measures for each (81 in total). Information on the measures is uploaded at regular intervals to show progress.
The outcome groups/domains are:
- Children and Young People
- Communities
- Culture
- Economy
- Education
- Environment
- Fair Work and Business
- Health
- Human Rights
- International
- Poverty</t>
  </si>
  <si>
    <t>Education and learning, Social / Community, Art and heritage, Other, Environment, Health and care, Basic needs, Influencing and participating</t>
  </si>
  <si>
    <t>Education and learning, Social / Community, Arts and heritage</t>
  </si>
  <si>
    <t>Social / Community, Health and care, Basic needs</t>
  </si>
  <si>
    <t>Social / Community, Health and care, Basic needs, Other</t>
  </si>
  <si>
    <t>Sector support and development, Health and care, Other, Environment</t>
  </si>
  <si>
    <t>Health and care, Social / Community, Basic needs, Other</t>
  </si>
  <si>
    <t>Health and care, Social / Community, Basic needs, Other, Education and learning</t>
  </si>
  <si>
    <t>Basic needs, Social / Community, Influencing and participating,  Health and care</t>
  </si>
  <si>
    <t>Other, Basic needs, Health and care, Social / Community</t>
  </si>
  <si>
    <t>Education and learning, Basic needs, Information</t>
  </si>
  <si>
    <t>Health and care, Basic needs, Influencing and participating</t>
  </si>
  <si>
    <t>Health and care, Social / Community, Basic needs</t>
  </si>
  <si>
    <t>Health and care, Basic needs, Social / Community</t>
  </si>
  <si>
    <t>Basic needs, Health and care, Social / Community</t>
  </si>
  <si>
    <t>Influencing and participating, Education and learning, Other</t>
  </si>
  <si>
    <t>Health and care, Basic needs, Education and learning, Social / Community</t>
  </si>
  <si>
    <t>Education and learning, Health and care, Social / Community, Influencing and participating, Other</t>
  </si>
  <si>
    <t>Education and learning, Health and care, Social / Community, Other</t>
  </si>
  <si>
    <t>Basic needs, Social / Community, Health and care, Other, Influencing and participating</t>
  </si>
  <si>
    <t>Health and care, Basic needs</t>
  </si>
  <si>
    <t>Other (Mainly employment)</t>
  </si>
  <si>
    <t xml:space="preserve">A standalone measure provides information on how much of an outcome has happened or is expected to happen. </t>
  </si>
  <si>
    <t>A way to categorise a or group outcomes around a theme or sector</t>
  </si>
  <si>
    <t>for specific stakeholder group(s)</t>
  </si>
  <si>
    <t>you could use this standalone measure</t>
  </si>
  <si>
    <t>Relevant Big Lottery Fund outcome group(s)</t>
  </si>
  <si>
    <t>If you want to measure a change in:</t>
  </si>
  <si>
    <t>Individual level</t>
  </si>
  <si>
    <t>Adolescent Wellbeing Scale</t>
  </si>
  <si>
    <t>The Adolescent Wellbeing Scale is a measure of wellbeing for young people (aged 11-16). The measure comprises 18 items on a three point scale relating to mental health.</t>
  </si>
  <si>
    <t>Community, sector &amp; society level</t>
  </si>
  <si>
    <t>Economic Indicators at the Community Level is a collection of measures which can be used to measure the strength of the local economy from the perspective of the wider community.</t>
  </si>
  <si>
    <t>Social Indicators: Health</t>
  </si>
  <si>
    <t>Housing and local facilities, Income and financial inclusion</t>
  </si>
  <si>
    <t>at Individual level or Community, sector &amp; society level</t>
  </si>
  <si>
    <t>N/a</t>
  </si>
  <si>
    <t>An Outcome Framework is a set of outcomes that has been published to promote consistency of impact measurement.</t>
  </si>
  <si>
    <t>Unique number of:</t>
  </si>
  <si>
    <t>Family, friends and relationships, Physical health, Mental health and well-being, Income and financial inclusion</t>
  </si>
  <si>
    <t>Citizenship and community, Mental health and well-being, Physical health</t>
  </si>
  <si>
    <t>Advice Outcomes is a  framework of outcomes and measures relating  to the areas of advice provided by Citizens Advice Scotland.
The Outcomes covered are:
- Benefits
- Consumer debt
- Education
- Employment
- Finance and charitable support
- Health and community care
- Housing
- Immigration, asylum and nationality
- Legal proceedings
- NHS concern and complaint
- Relationship
- Travel, transport and holidays
- Utilities and communications
- Discrimination</t>
  </si>
  <si>
    <t>The Journey to EmploymenT (JET) framework is a set of outcomes and measures relating to youth unemployment, and the journey that young people take in achieving employment. 
Outcomes and measures are grouped by domain:
- Personal circumstances
- Emotional capabilities
- Attitudes to work
- Employability skills
- Qualifications, education and training
- Experience and involvement
- Career management skills
An adapted version of the Framework is available for Northern Ireland.</t>
  </si>
  <si>
    <t>The Ready for Work Framework outlines outcomes relating to youth employment and employability. Outcomes are grouped by six domains based on employability-related skills (e.g. Self-awareness and Resilience), with examples of expected behaviour grouped by the stage in an intervention where they may generally be expected to occur.
The outcome groups/domains are:
- Self-aware
- Receptive
- Driven
- Self-assured
- Resilient
- Informed</t>
  </si>
  <si>
    <t>Unlocking Talent, Fulfilling Potential</t>
  </si>
  <si>
    <t>The Wellbeing of Future Generations Well-being Goals sets out seven goals relating to the "social, economic, environmental and cultural well-being of Wales". The goals are one component of the Well-being of Future Generations (Wales) Act 2015.
The Goals are:
- A prosperous Wales
- A resilient Wales
- A healthier Wales
- A more equal Wales
- A Wales of cohesive communities
- A Wales of vibrant culture and thriving Welsh language
- A globally responsible Wales
A set of National Indicators for Wales has been developed to assess progress towards these goals (available at: https://gov.wales/docs/desh/publications/160316-national-indicators-to-be-laid-before-nafw-en.pdf).</t>
  </si>
  <si>
    <t>The Big Society Capital Outcomes Matrix is a set of outcomes and measures relating to current social needs in the UK. It has been developed to be relevant to social investors and the social sector more broadly. Outcomes are  mapped across 15 beneficiary groups and 9 outcome domains.
The outcome domains are:
- Employment, training and education
- Housing and local facilities
- Income and financial inclusion
- Physical health
- Mental health and well-being
- Family, friends and relationships
- Citizenship and community
- Arts, heritage, sports and faith
- Conservation of the natural environment</t>
  </si>
  <si>
    <t>Information, Basic needs, Influencing and participating, Education and learning</t>
  </si>
  <si>
    <t>The Every Child Matters Outcomes Framework is a framework of outcomes and measures relating to issues important to young people.
Outcomes are grouped by domain:
- Be Healthy
- Stay Safe
- Enjoy and Achieve
- Make a Positive Contribution
- Achieve Economic Well-being</t>
  </si>
  <si>
    <t>The Generic Social Outcomes (GSOs) Framework outlines a range of outcomes relating to museums, libraries and archives. The Framework aims to assist organisations in measuring the impact of art and cultural activities.
Outcomes are grouped by domain:
- Stronger &amp; Safer Communities
- Strengthening Public Life
- Health and Well-Being
Arts Council England have also published potential indicators for use with the GSOs, published in separate documents.</t>
  </si>
  <si>
    <t>Social functioning, Psychological functioning</t>
  </si>
  <si>
    <t>Social functioning, Psychological functioning, Anxiety, Well-being</t>
  </si>
  <si>
    <t>Social connection, Stability, Achievement, Enjoyment, Autonomy, Control, End-of-life care, Carers, Support, Assistance, Independence</t>
  </si>
  <si>
    <t>Pro-environmental behaviour</t>
  </si>
  <si>
    <t>Pro-Environmental Behaviour Scale</t>
  </si>
  <si>
    <t>Authenticity in Relationships Scale (AIRS)</t>
  </si>
  <si>
    <t>Social Indicators: High-Risk Behaviour</t>
  </si>
  <si>
    <t xml:space="preserve">Financial Management Behaviour Scale (FMBS) </t>
  </si>
  <si>
    <t>Financial Behaviour Scale</t>
  </si>
  <si>
    <t>Job satisfaction, Sense of purpose, Employment</t>
  </si>
  <si>
    <t>Interpersonal skills, commitment and contribution to community</t>
  </si>
  <si>
    <t>Information on validation of this tool is available at: https://www.ncbi.nlm.nih.gov/pubmed/18388841</t>
  </si>
  <si>
    <t>The Pro-Environmental Behaviour Scale is a measure of the extent to which individuals intend to be pro-environmental. The measure has 16 items relating to "Recycling behaviour", "Shopping behaviour", "Energy and water-saving behaviour", and "Mobility and transportation".</t>
  </si>
  <si>
    <t>The Perceived Isolation Scale is a 9-item measure of social isolation (i.e. The perceived strength and number of interpersonal relationships).</t>
  </si>
  <si>
    <t>Social Indicators: Personal Improvement is a collection of measures which can be used to assess different aspects of personal improvement. Measures relate to work and training related improvements, and improvements in ability to be in a relationship with others.</t>
  </si>
  <si>
    <t>The Financial Management Behaviour Scale is a measure of financial literacy and financial situation. Respondents answer 15 questions on a five point scale, with higher scores indicating "positive financial behaviour".</t>
  </si>
  <si>
    <t>The Financial Behaviour Scale is a measure of financial literacy and financial situation. Respondents answer 19 questions on a five point scale, with higher scores indicating "positive financial behaviour".</t>
  </si>
  <si>
    <t>The Brief Sense of Community Scale (BSCS) is a measure of sense of community (combination of "Needs fulfilment", "Membership", "Influence" and "Emotional connection"). Respondents indicate how strongly they identify with 8 statements on a five point scale ranging from "Strongly disagree" to "Strongly agree".</t>
  </si>
  <si>
    <t>The Youth Music Attitude and Behaviour Scale is a measure of interpersonal skills, commitment and contribution to community. Respondents answer five questions on a five point scale.</t>
  </si>
  <si>
    <t xml:space="preserve">Outcome Frameworks </t>
  </si>
  <si>
    <t>Warwick Edinburgh Mental Wellbeing Scale (WEMWBS)</t>
  </si>
  <si>
    <t>The Short Warwick Edinburgh Mental Wellbeing Scale (SWEMWBS) is a measure for assessment of mental wellbeing. Respondents answer 7 questions relating to their wellbeing over the last two weeks on a scale ranging from "None of the time" to "All of the time".</t>
  </si>
  <si>
    <t>The Warwick Edinburgh Mental Wellbeing Scale (WEMWBS) is a measure for assessment of mental wellbeing. Respondents answer 14 questions relating to their wellbeing over the last two weeks on a scale ranging from "None of the time" to "All of the time".</t>
  </si>
  <si>
    <t>Short Warwick Edinburgh Mental Wellbeing Scale (SWEMWBS)</t>
  </si>
  <si>
    <t>"The Principles of Social Value provide the basic building blocks for anyone who wants to make decisions that take this wider definition of value into account, in order to increase equality, improve wellbeing and increase environmental sustainability. They are generally accepted social accounting principles and are important for accountability and maximising social value."</t>
  </si>
  <si>
    <t>Social Accounting and Audit</t>
  </si>
  <si>
    <t>"Social accounting and audit is about assessing the social value generated by an organisation. Social Accounting and Audit (SAA) helps you prove, improve and account for the difference you are making. Starting with that in mind, it helps you to plan and manage your organisation as well as demonstrate what you have achieved. Social accounting and audit is a logical and flexible framework which enables your organisation to build on existing documentation and reporting systems and develop a process so that you can: Prove - account fully for and report on your organisation’s social, environmental and economic performance and impact; Improve - provide the information essential for planning future actions and improving performance; Account - be accountable to all those you work with and work for."</t>
  </si>
  <si>
    <t>"A theory of change shows how you expect outcomes to occur over the short, medium and longer term as a result of your work. It can be represented in a visual diagram, as a narrative, or both. A theory of change can be developed at the beginning of a piece of work (to help with planning), or to describe an existing piece of work (so you can evaluate it). It is particularly helpful if you are planning or evaluating a complex initiative, but can also be used for more straightforward projects. It is beneficial to involve a variety of stakeholders when you develop a theory of change – you could include staff, trustees, beneficiaries, partners and funders. The development process, and the thinking involved, is often as important as the diagram or narrative you produce."</t>
  </si>
  <si>
    <t>"Project Oracle empowers the Children and Youth sector to achieve the best possible outcomes for children and young people. We do this by supporting children and youth organisations and funders to produce, use and share high-quality evidence, so that together we can make better decisions to improve how interventions are funded and delivered.For children and young people’s organisations, evidence offers information about what they are doing well and what could be improved, allowing them to develop and refine their projects. For funders and commissioners, it helps them to assess their investments, and identify and direct money towards the most promising interventions. Academics and evaluation experts play a part in this by helping to ensure that evidence is of a high quality. All of this comes together to form an Evidence Hub: a dynamic community where each part contributes to – and gains from – the whole."</t>
  </si>
  <si>
    <t>"The Most Significant Change (MSC) approach involves generating and analysing personal accounts of change and deciding which of these accounts is the most significant – and why. MSC is not just about collecting and reporting stories but about having processes to learn from these stories – in particular, to learn about the similarities and differences in what different groups and individuals value. It provides some information about impact and unintended impact but is primarily about clarifying the values held by different stakeholders. By itself it is not sufficient for impact evaluation as it does not provide information about the usual experience but about the extremes."</t>
  </si>
  <si>
    <t>"The planning triangle, developed by NCVO Charities Evaluation Services, is a basic form of theory of change, and is widely used for impact planning. It’s a simple tool which helps you reflect on, and clarify, the connections between the work you deliver and the difference it makes. You can create a triangle to help plan a new project, clarify the purpose of an existing project, or communicate the value of your work to funders and other audiences. The triangle’s simple format makes it best suited for single projects or areas of work. If you have a more complex initiative, a theory of change could be more suitable."</t>
  </si>
  <si>
    <t>"Local Government Inform (LG Inform) is a practical response to the local government sector's call for greater freedom to take responsibility for its own improvement and increase transparency with the public. This online service allows you to access, compare and analyse data, and present your findings online or offline. Developed by the LGA and local authority champions, LG Inform builds on the success of its prototype to give councils and fire and rescue services access to over 1,800 items of relevant contextual and performance data. The search and reporting functionality allow users to assess performance locally, regionally and nationally across all areas of England. Such intelligence will help local authorities make the right decisions about their local areas and the services they provide."</t>
  </si>
  <si>
    <t>"Our Data Labs project aims to open up government administrative data to the social sector. That way, charities, funders, government bodies and social enterprises can better understand the impact of their services on beneficiaries. Charities, funders, social enterprises, public sector interventions all need to understand the impact of their work. Doing so means they can maximise the good they do, and minimise any harm. But often, they have no way to know the long-term impact they have on people’s lives—whether their work changed the course of a person’s life in the long term. Our Data Lab project is designed to do just that. By comparing the journeys of their beneficiaries to the journeys of those who are similar to them, a Data Lab can help organisations answer the question: did we make a difference?"</t>
  </si>
  <si>
    <t>ONS Measures of National Well-being Dashboard</t>
  </si>
  <si>
    <t>"The dashboard provides a visual overview of the data and can be explored by the areas of life (domains) or by the direction of change. It supports the Measuring National Well-being programme which provides a more detailed look at life in the UK. We describe well-being as “how we are doing” as individuals, as communities and as a nation, and how sustainable this is for the future. The full set of headline measures of national well-being are organised into 10 areas, such as health, where we live, what we do and our relationships. The measures include both objective data and subjective data. For more detailed information, the national well-being measures dataset contains the latest data, back series, demographics where applicable and quality information."</t>
  </si>
  <si>
    <t>"We help organizations listen and respond to those they seek to help, while gaining insight from other organizations doing similar work. Learn &amp; Grow: Take interactive tutorials and track your learning progress. Learn about every step of a feedback loop, from planning your first survey to incorporating the results. Build feedback into a continuous and iterative process using the Constituent Voice methodology. Design &amp; Collect: Build a survey from vetted questions, combined with your own. Combine paper, online, and tablet collecting to get responses from all your constituent groups. Import existing data and combine with new data as a measure of your performance. Analyze &amp; Report: Compare your responses with your peers. Build reports using a mix of qualitative and quantitative methods. Get help from our team."</t>
  </si>
  <si>
    <t>"Design surveys with confidence. Get access to over 100 expert templates and over 2,500 questions approved by survey scientists. Never wonder what to ask again. Reach the people that matter most. Find more ways to sample your audience. Use our survey collectors to send out via email, mobile, chat, web, social media and more. Maximize your data's potential. Getting answers to your questiosn is just the beginning. Extract and share actionable insights with your team so you can drive business forward."</t>
  </si>
  <si>
    <t>"Features. Defines Questionnaires; Create as many questionnaires as you want in the system. Complete Questionnaires: Questionnaires can be completed within the web app, the responses are stored within the system for future reference. Beneficiary Journey: Visualise a beneficiary's journey as a radar chart, table or line graph. Service Reports: Generate reports showing your organisation's impact across all your beneficiaries. Cloud Based: Everything is stored in the cloud, accessible from aywhere in the world. Data Protection: Impactasaurus collects no persoanlly identifiable information, so there are minimal data security concerns. Send Questionnaires: Questionnaires can be sent to beneficiaries to complete remotely. Notes: Capture comments, goals and actions. Slice and Dice: Reports can be generated for subsets of your beneficiaries, ideal for reporting on individual programmes or initiatives. Mobile Compatible: Our web application can be used on computers, phones and tablets. Data Export: Export your data to Excel for manual analysis or backup."</t>
  </si>
  <si>
    <t>"Sinzer has developed a unique software solution for impact management. Whether you are a public authority, social enterprise, investor, funder, non-profit organization or a corporate, measuring, monitoring and managing your impact with our software helps you to make better decisions, improve your impact and enables you to be accountable to stakeholders."</t>
  </si>
  <si>
    <t>"We built Views to help charities, non-profits and social purpose companies organise and analyse data in a single platform. Built with everyone from front-line staff to CEOs in mind, it’s simple enough to update session registers on the go and smart enough to generate real-time reporting at the click of a button. We’ve got it all covered."</t>
  </si>
  <si>
    <t>"Salesforce is the world’s #1 customer relationship management (CRM) platform. Our cloud-based, CRM applications for sales, service, marketing, and more don’t require IT experts to set up or manage — simply log in and start connecting to customers in a whole new way. Over 150,000 companies use Salesforce CRM to grow their businesses by strengthening customer relationships. Customer Relationship Management helps companies understand their customers' needs and solve problems by better managing customer information and interactions — all on a single platform that’s always accessible from any desktop or device."</t>
  </si>
  <si>
    <t>"AdvicePro is the secure case management application which helps you work flexibly, efficiently and securely. The system was developed in association with AdviceUK, the UK’s largest network of advice-providing organisations. It currently assists more than 6,500 users in over 450 agencies and consortia throughout the UK, including local authorities, charities, and student unions. It includes functionality for reporting to the Legal Aid Agency, local and national Government and other funders."</t>
  </si>
  <si>
    <t>"Lamplight is based around a core system with all the functions you need to improve your efficiency and monitor your impact.  There is lots of flexibility to set up the system to reflect what you do. Your work, your information, your way. At the heart of the core system are three types of information: who you work with, what you do, and the difference it makes. Who you work with: Every person or organisation you work with has their own profile, containing contact details, background information, a record of your involvement with them, and more.  You can configure these profiles to store only the information you need, in the format that you need it. The work you do: Every piece of work (one-to-one or group work) that you do can be added, so that you have a full record of the services you’ve delivered, who was there, and what happened.  This gives you a full case history on your user profiles, and is the basis for the advanced reporting available on your service provision. The difference it makes: The point of a charity is to make a difference to the people or organisations you’re working with.  Lamplight lets you set up your own indicators to track change over time.  This gives your front-line staff an in-depth understanding of the situation of your clients, and how that’s changed over time. And by putting it all together you get in-depth reports on your impact."</t>
  </si>
  <si>
    <t>"Measuring Up! is a free, step-by-step self-assessment tool that allows you to review and improve your organisation’s impact practice – that is, the way you plan, evidence, communicate and learn from the difference that your work makes."</t>
  </si>
  <si>
    <t>"How far are you applying the Social Value Principles? Do you want to get better at measuring and managing your social value? Take this quick test and we can give you an assessment and some practical tips on how to embed these Principles and improve."</t>
  </si>
  <si>
    <t>"LM3 (Local Multiplier 3) is a methodology that can be used by companies, government, or community organisations to measure how their spending generates local economic impact and benefit to communities. More importantly, LM3 enables people to identify where changes need to be made to improve that impact. LM3 takes its name from the Keynesian multiplier, which has been used since the early 20th century to measure how income entering an economy then circulates within it. The New Economics Foundation nef originally adapted the model for use at the local level, and this version measures three 'rounds' of spending - hence Local Multiplier 3. The current version of the model has been significantly improved so that it now differentiates between local and non local impacts and can be used in live projects."</t>
  </si>
  <si>
    <t>After clicking OK, the spreadsheet now only displays rows in which the "Key words" data field contains the word "Housing".</t>
  </si>
  <si>
    <t>We recommend that users of the spreadsheet use text filters to find relevant information. 
To text search, click on the filter dropdown button (the small downward pointing arrow) for the data field you want to search. 
Select "Text Filters" and "Contains..." (see below).</t>
  </si>
  <si>
    <t>Clicking this will bring up the Custom AutoFilter window. The example below shows a search for "Housing".</t>
  </si>
  <si>
    <t>After clicking OK, the spreadsheet now only displays rows in which the "Key words" data field contains the word "Housing" (see below).</t>
  </si>
  <si>
    <t>"Every day our actions and activities create and destroy value; they change the world around us. Although the value we create goes far beyond what can be captured in financial terms, this is, for the most part, the only type of value that is measured and accounted for. As a result, things that can be bought and sold take on a greater significance and many important things get left out. Decisions made like this may not be as good as they could be as they are based on incomplete information about full impacts. Social Return on Investment (SROI) is a framework for measuring and accounting for this much broader concept of value; it seeks to reduce inequality and environmental degradation and improve wellbeing by incorporating social, environmental and economic costs and benefits."</t>
  </si>
  <si>
    <t>"The objective of developing Standards of Evidence is to help us know how confident we can be in the evidence provided to show that an intervention is having a positive impact. The Standard of Evidence are on a 1 to 5 scale with Level 1 being the minimum requirement that we would expect to see. Level 1 represents a low threshold, appropriate to very early–stage innovations, which may still be at the idea stage, involving little more than a clear articulation of why the intervention is needed, what it will aim to achieve, and why this is better than what currently happens. As the levels are progressed, it will be expected that data is collected to isolate the impact to the intervention, that findings are validated externally, and then at Level 5, demonstrable evidence that the product or the service can be delivered at multiple locations and still deliver a strong, positive impact– in other words, the positive impact is scalable. As products and services move up the Standards of Evidence so will our certainty that they will have a positive impact on the intended outcome. Even if a product, service or intervention successfully reaches Level 5 we do not see this as an end point. Evidence may only ever be partial or timebound, and needs to be seen as an ongoing exercise, enabling continual reflection, refinement and improvement."</t>
  </si>
  <si>
    <t>Outcome framework measures</t>
  </si>
  <si>
    <t>Overarching</t>
  </si>
  <si>
    <t>Primary Big Society Capital Outcome Group</t>
  </si>
  <si>
    <t>Relevant Big Society Capital outcome group(s)</t>
  </si>
  <si>
    <t>Primary Big Society Capital outcome group</t>
  </si>
  <si>
    <t>Relevant Big Society Capital stakeholder group(s)</t>
  </si>
  <si>
    <t>Outcome name</t>
  </si>
  <si>
    <t>Individual level or Community, sector &amp; society level</t>
  </si>
  <si>
    <t>Standalone measure name</t>
  </si>
  <si>
    <t>Case management, Store and analyse information</t>
  </si>
  <si>
    <t>Measuring Up!</t>
  </si>
  <si>
    <t>Most Significant Change (MSC)</t>
  </si>
  <si>
    <t>A tool is a platform or resource designed to support impact data collection or analysis. This could be further defined as tools that do the following:
a) provide the ability to collect information directly from stakeholders
b) provide benchmark information
c) store, visualise and analyse impact data
d) case management systems
e) diagnostic self-assessments</t>
  </si>
  <si>
    <t>OF.001</t>
  </si>
  <si>
    <t>OF.002</t>
  </si>
  <si>
    <t>OF.003</t>
  </si>
  <si>
    <t>OF.004</t>
  </si>
  <si>
    <t>OF.005</t>
  </si>
  <si>
    <t>OF.006</t>
  </si>
  <si>
    <t>OF.007</t>
  </si>
  <si>
    <t>OF.008</t>
  </si>
  <si>
    <t>OF.009</t>
  </si>
  <si>
    <t>OF.010</t>
  </si>
  <si>
    <t>OF.011</t>
  </si>
  <si>
    <t>OF.012</t>
  </si>
  <si>
    <t>SM.001</t>
  </si>
  <si>
    <t>SM.002</t>
  </si>
  <si>
    <t>SM.003</t>
  </si>
  <si>
    <t>SM.004</t>
  </si>
  <si>
    <t>SM.005</t>
  </si>
  <si>
    <t>SM.006</t>
  </si>
  <si>
    <t>SM.007</t>
  </si>
  <si>
    <t>SM.008</t>
  </si>
  <si>
    <t>SM.009</t>
  </si>
  <si>
    <t>SM.010</t>
  </si>
  <si>
    <t>SM.011</t>
  </si>
  <si>
    <t>SM.012</t>
  </si>
  <si>
    <t>SM.013</t>
  </si>
  <si>
    <t>SM.014</t>
  </si>
  <si>
    <t>Although a user may search within any of the data fields, the most useful are likely to be:
- "Relevant Big Society Capital outcome group(s)"
- "Relevant Big Society Capital stakeholder group(s)"
- "Key words"
- "Outcome name"</t>
  </si>
  <si>
    <t>User guide</t>
  </si>
  <si>
    <t>Potential overlap between outcome taxonomies</t>
  </si>
  <si>
    <t>Approaches</t>
  </si>
  <si>
    <t>Taxonomy</t>
  </si>
  <si>
    <t>Homepage</t>
  </si>
  <si>
    <t>Outcome frameworks</t>
  </si>
  <si>
    <t>Standalone measures</t>
  </si>
  <si>
    <t>Tools</t>
  </si>
  <si>
    <t>Examples of outcomes which would fall within outcome groups</t>
  </si>
  <si>
    <t>Example of change at the individual level</t>
  </si>
  <si>
    <t>Example of change at the Community, Sector &amp; Society level</t>
  </si>
  <si>
    <t>Glossary</t>
  </si>
  <si>
    <t>This page lists Outcome frameworks. Outcome frameworks are defined as "a set of outcomes that has been published to promote consistency of impact measurement. These outcomes may be mapped against stakeholder group, domain or organisational goal. Outcome frameworks are generally published to help one or more organisations be consistent in their reporting of outcomes. Some outcome frameworks include measures for each outcome."</t>
  </si>
  <si>
    <t>A standalone measure provides information on how much of an outcome has happened or is expected to happen. These can be based on information provided by those experiencing the outcome (for example, using questionnaires or scales) or from other sources (for example, employment statistics). Standalone measures are those which have been published independently of an outcome framework. Standalone measures can be objective or subjective.</t>
  </si>
  <si>
    <t>This page lists Standalone measures. Standalone measures are defined as "a standalone measure provides information on how much of an outcome has happened or is expected to happen. These can be based on information provided by those experiencing the outcome (for example, using questionnaires or scales) or from other sources (for example, employment statistics). Standalone measures are those which have been published independently of an outcome framework. Standalone measures can be objective or subjective."</t>
  </si>
  <si>
    <t>This page outlines the taxonomy used to map outcome frameworks and standalone measures. This taxonomy is based on mapping each Outcome framework and Standalone measure to one or more outcome group. An outcome group is defined as "a broad category into which multiple related outcomes can fall. For example, the outcome group "Mental health" could include the outcomes "change in self-esteem" and "change in anxiety levels". This categorisation by group could also be termed a taxonomy".
This page also displays examples of change at the individual level and change at the community, sector &amp; society level which would fall within each outcome group.</t>
  </si>
  <si>
    <t>This page lists tools. Tools are defined as "a platform or resource designed to support impact data collection or analysis. This could be further defined as tools that do the following:
a) provide the ability to collect information directly from stakeholders
b) provide benchmark information
c) store, visualise and analyse impact data
d) case management systems
e) diagnostic self-assessments"</t>
  </si>
  <si>
    <t>This page lists approaches. Approaches are defined as "methodologies or guides relating to impact measurement. Rather than a specific scale or measurement tool, an approach frames the analysis or actions being taken in practice."</t>
  </si>
  <si>
    <t>Go to User Guide</t>
  </si>
  <si>
    <t>Go to Glossary</t>
  </si>
  <si>
    <t>Go to Taxonomy</t>
  </si>
  <si>
    <t>Go to Outcome frameworks</t>
  </si>
  <si>
    <t>Go to Standalone measures</t>
  </si>
  <si>
    <t>This page provides information on how to use text searches to find relevant information in the spreadsheet.</t>
  </si>
  <si>
    <t>The National Lottery Community Fund enables people and communities to thrive. To support this, Social Value UK has been commissioned to identify and create a list of outcome frameworks and standalone measures relevant to charities, community and voluntary organisations in the UK.
The below table summarises the number of outcome frameworks and standalone measures that have been collated.
This is not an exhaustive list, but identifies the most popular and relevant outcome frameworks and standalone measures within a variety of outcome groups. This is the first version of the spreadsheet, completed in December 2018.
If you'd like to contribute information, please contact data.evidence@tnlcommunityfund.org.uk 
For more information on the methodology, please contact craig.foden@socialvalueuk.org</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</si>
</sst>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u/>
      <sz val="11"/>
      <color theme="10"/>
      <name val="Calibri"/>
      <family val="2"/>
    </font>
    <font>
      <sz val="11.5"/>
      <color theme="1"/>
      <name val="Arial"/>
      <family val="2"/>
    </font>
    <font>
      <sz val="11"/>
      <color rgb="FF9C0006"/>
      <name val="Calibri"/>
      <family val="2"/>
      <scheme val="minor"/>
    </font>
    <font>
      <sz val="11"/>
      <color rgb="FF000000"/>
      <name val="Arial"/>
      <family val="2"/>
    </font>
    <font>
      <sz val="9"/>
      <color indexed="81"/>
      <name val="Tahoma"/>
      <family val="2"/>
    </font>
    <font>
      <sz val="9"/>
      <color indexed="81"/>
      <name val="Tahoma"/>
      <charset val="1"/>
    </font>
    <font>
      <sz val="11"/>
      <color theme="1"/>
      <name val="Arial"/>
      <family val="2"/>
    </font>
    <font>
      <b/>
      <sz val="14"/>
      <color theme="1"/>
      <name val="Arial"/>
      <family val="2"/>
    </font>
    <font>
      <i/>
      <sz val="11"/>
      <color theme="1"/>
      <name val="Arial"/>
      <family val="2"/>
    </font>
    <font>
      <sz val="11"/>
      <name val="Arial"/>
      <family val="2"/>
    </font>
    <font>
      <u/>
      <sz val="11"/>
      <color theme="10"/>
      <name val="Arial"/>
      <family val="2"/>
    </font>
    <font>
      <b/>
      <sz val="24"/>
      <color theme="1"/>
      <name val="Arial"/>
      <family val="2"/>
    </font>
    <font>
      <sz val="9"/>
      <color theme="1"/>
      <name val="Arial"/>
      <family val="2"/>
    </font>
    <font>
      <b/>
      <sz val="9"/>
      <color theme="1"/>
      <name val="Arial"/>
      <family val="2"/>
    </font>
    <font>
      <b/>
      <sz val="11"/>
      <color theme="1"/>
      <name val="Arial"/>
      <family val="2"/>
    </font>
    <font>
      <b/>
      <sz val="11"/>
      <name val="Arial"/>
      <family val="2"/>
    </font>
  </fonts>
  <fills count="6">
    <fill>
      <patternFill patternType="none"/>
    </fill>
    <fill>
      <patternFill patternType="gray125"/>
    </fill>
    <fill>
      <patternFill patternType="solid">
        <fgColor rgb="FFFFC7CE"/>
      </patternFill>
    </fill>
    <fill>
      <patternFill patternType="solid">
        <fgColor theme="3" tint="0.59999389629810485"/>
        <bgColor indexed="64"/>
      </patternFill>
    </fill>
    <fill>
      <patternFill patternType="solid">
        <fgColor rgb="FFFFC0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3" fillId="2" borderId="0" applyNumberFormat="0" applyBorder="0" applyAlignment="0" applyProtection="0"/>
  </cellStyleXfs>
  <cellXfs count="67">
    <xf numFmtId="0" fontId="0" fillId="0" borderId="0" xfId="0"/>
    <xf numFmtId="0" fontId="7" fillId="5" borderId="0" xfId="0" applyFont="1" applyFill="1" applyAlignment="1">
      <alignment horizontal="right" vertical="top"/>
    </xf>
    <xf numFmtId="0" fontId="7" fillId="5" borderId="0" xfId="0" applyFont="1" applyFill="1" applyAlignment="1">
      <alignment vertical="top" wrapText="1"/>
    </xf>
    <xf numFmtId="0" fontId="7" fillId="5" borderId="0" xfId="0" applyFont="1" applyFill="1"/>
    <xf numFmtId="0" fontId="8" fillId="3" borderId="1" xfId="0" applyFont="1" applyFill="1" applyBorder="1" applyAlignment="1">
      <alignment horizontal="left" vertical="top" wrapText="1"/>
    </xf>
    <xf numFmtId="0" fontId="7" fillId="5" borderId="0" xfId="0" applyFont="1" applyFill="1" applyAlignment="1">
      <alignment horizontal="left" vertical="top" wrapText="1"/>
    </xf>
    <xf numFmtId="0" fontId="9" fillId="5" borderId="1" xfId="0" applyFont="1" applyFill="1" applyBorder="1" applyAlignment="1">
      <alignment vertical="top" wrapText="1"/>
    </xf>
    <xf numFmtId="0" fontId="7" fillId="5" borderId="1" xfId="0" applyFont="1" applyFill="1" applyBorder="1" applyAlignment="1">
      <alignment horizontal="left" vertical="top"/>
    </xf>
    <xf numFmtId="0" fontId="7" fillId="5" borderId="1" xfId="0" applyFont="1" applyFill="1" applyBorder="1" applyAlignment="1">
      <alignment horizontal="left" vertical="top" wrapText="1"/>
    </xf>
    <xf numFmtId="0" fontId="9" fillId="5" borderId="1" xfId="0" applyFont="1" applyFill="1" applyBorder="1" applyAlignment="1">
      <alignment horizontal="right" vertical="top" wrapText="1"/>
    </xf>
    <xf numFmtId="0" fontId="7" fillId="5" borderId="1" xfId="0" applyFont="1" applyFill="1" applyBorder="1"/>
    <xf numFmtId="0" fontId="9" fillId="5" borderId="0" xfId="0" applyFont="1" applyFill="1" applyBorder="1" applyAlignment="1">
      <alignment horizontal="right" vertical="top" wrapText="1"/>
    </xf>
    <xf numFmtId="0" fontId="7" fillId="5" borderId="0" xfId="0" applyFont="1" applyFill="1" applyBorder="1"/>
    <xf numFmtId="0" fontId="8" fillId="4" borderId="1" xfId="0" applyFont="1" applyFill="1" applyBorder="1" applyAlignment="1">
      <alignment wrapText="1"/>
    </xf>
    <xf numFmtId="0" fontId="7" fillId="5" borderId="0" xfId="0" applyFont="1" applyFill="1" applyBorder="1" applyAlignment="1">
      <alignment horizontal="left" vertical="top" wrapText="1"/>
    </xf>
    <xf numFmtId="0" fontId="7" fillId="5" borderId="0" xfId="0" applyFont="1" applyFill="1" applyBorder="1" applyAlignment="1">
      <alignment horizontal="left" vertical="top"/>
    </xf>
    <xf numFmtId="0" fontId="7" fillId="5" borderId="0" xfId="0" applyFont="1" applyFill="1" applyAlignment="1">
      <alignment wrapText="1"/>
    </xf>
    <xf numFmtId="0" fontId="7" fillId="5" borderId="0" xfId="0" applyFont="1" applyFill="1" applyAlignment="1">
      <alignment horizontal="left" wrapText="1"/>
    </xf>
    <xf numFmtId="0" fontId="10" fillId="5" borderId="0" xfId="0" applyFont="1" applyFill="1" applyAlignment="1">
      <alignment wrapText="1"/>
    </xf>
    <xf numFmtId="49" fontId="7" fillId="5" borderId="0" xfId="0" applyNumberFormat="1" applyFont="1" applyFill="1" applyAlignment="1">
      <alignment vertical="top" wrapText="1"/>
    </xf>
    <xf numFmtId="0" fontId="7" fillId="5" borderId="1" xfId="0" applyFont="1" applyFill="1" applyBorder="1" applyAlignment="1">
      <alignment vertical="top" wrapText="1"/>
    </xf>
    <xf numFmtId="0" fontId="10" fillId="5" borderId="1" xfId="0" applyFont="1" applyFill="1" applyBorder="1" applyAlignment="1">
      <alignment vertical="top" wrapText="1"/>
    </xf>
    <xf numFmtId="49" fontId="7" fillId="5" borderId="1" xfId="0" applyNumberFormat="1" applyFont="1" applyFill="1" applyBorder="1" applyAlignment="1">
      <alignment vertical="top" wrapText="1"/>
    </xf>
    <xf numFmtId="0" fontId="10" fillId="5" borderId="0" xfId="0" applyFont="1" applyFill="1" applyAlignment="1">
      <alignment vertical="top" wrapText="1"/>
    </xf>
    <xf numFmtId="49" fontId="10" fillId="5" borderId="1" xfId="0" applyNumberFormat="1" applyFont="1" applyFill="1" applyBorder="1" applyAlignment="1">
      <alignment vertical="top" wrapText="1"/>
    </xf>
    <xf numFmtId="0" fontId="10" fillId="5" borderId="1" xfId="0" applyFont="1" applyFill="1" applyBorder="1" applyAlignment="1">
      <alignment horizontal="left" vertical="top" wrapText="1"/>
    </xf>
    <xf numFmtId="0" fontId="10" fillId="5" borderId="1" xfId="2" applyFont="1" applyFill="1" applyBorder="1" applyAlignment="1">
      <alignment vertical="top" wrapText="1"/>
    </xf>
    <xf numFmtId="0" fontId="7" fillId="5" borderId="1" xfId="0" applyNumberFormat="1" applyFont="1" applyFill="1" applyBorder="1" applyAlignment="1">
      <alignment vertical="top" wrapText="1"/>
    </xf>
    <xf numFmtId="0" fontId="4" fillId="5" borderId="0" xfId="0" applyFont="1" applyFill="1"/>
    <xf numFmtId="0" fontId="7" fillId="5" borderId="0" xfId="0" applyFont="1" applyFill="1" applyAlignment="1">
      <alignment horizontal="left" vertical="top"/>
    </xf>
    <xf numFmtId="0" fontId="2" fillId="5" borderId="1"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3" xfId="0" applyFont="1" applyFill="1" applyBorder="1" applyAlignment="1">
      <alignment vertical="top" wrapText="1"/>
    </xf>
    <xf numFmtId="0" fontId="7" fillId="5" borderId="2" xfId="0" applyFont="1" applyFill="1" applyBorder="1" applyAlignment="1">
      <alignment horizontal="left" vertical="top" wrapText="1"/>
    </xf>
    <xf numFmtId="0" fontId="7" fillId="5" borderId="2" xfId="0" applyNumberFormat="1" applyFont="1" applyFill="1" applyBorder="1" applyAlignment="1">
      <alignment horizontal="left" vertical="top" wrapText="1"/>
    </xf>
    <xf numFmtId="0" fontId="7" fillId="5" borderId="1" xfId="0" applyNumberFormat="1" applyFont="1" applyFill="1" applyBorder="1" applyAlignment="1">
      <alignment horizontal="left" vertical="top" wrapText="1"/>
    </xf>
    <xf numFmtId="0" fontId="2" fillId="5" borderId="0" xfId="0" applyFont="1" applyFill="1" applyAlignment="1">
      <alignment horizontal="left" vertical="top" wrapText="1"/>
    </xf>
    <xf numFmtId="0" fontId="7" fillId="5" borderId="0" xfId="0" applyNumberFormat="1" applyFont="1" applyFill="1" applyAlignment="1">
      <alignment horizontal="left" vertical="top"/>
    </xf>
    <xf numFmtId="0" fontId="7" fillId="5" borderId="0" xfId="0" applyFont="1" applyFill="1" applyBorder="1" applyAlignment="1">
      <alignment vertical="top" wrapText="1"/>
    </xf>
    <xf numFmtId="0" fontId="11" fillId="5" borderId="0" xfId="1" applyFont="1" applyFill="1" applyBorder="1" applyAlignment="1" applyProtection="1">
      <alignment vertical="top" wrapText="1"/>
    </xf>
    <xf numFmtId="0" fontId="8" fillId="4" borderId="1" xfId="0" applyFont="1" applyFill="1" applyBorder="1" applyAlignment="1">
      <alignment horizontal="left" vertical="top" wrapText="1"/>
    </xf>
    <xf numFmtId="0" fontId="2" fillId="5" borderId="0" xfId="0" applyFont="1" applyFill="1" applyBorder="1" applyAlignment="1">
      <alignment vertical="center" wrapText="1"/>
    </xf>
    <xf numFmtId="0" fontId="12" fillId="3" borderId="0" xfId="0" applyFont="1" applyFill="1" applyBorder="1" applyAlignment="1">
      <alignment horizontal="left" vertical="top" wrapText="1"/>
    </xf>
    <xf numFmtId="0" fontId="7" fillId="3" borderId="0" xfId="0" applyFont="1" applyFill="1"/>
    <xf numFmtId="0" fontId="7" fillId="3" borderId="0" xfId="0" applyFont="1" applyFill="1" applyBorder="1"/>
    <xf numFmtId="0" fontId="7" fillId="3" borderId="0" xfId="0" applyFont="1" applyFill="1" applyBorder="1" applyAlignment="1">
      <alignment wrapText="1"/>
    </xf>
    <xf numFmtId="0" fontId="12" fillId="3" borderId="0" xfId="0" applyFont="1" applyFill="1" applyBorder="1" applyAlignment="1">
      <alignment horizontal="left" vertical="top"/>
    </xf>
    <xf numFmtId="0" fontId="7" fillId="5" borderId="1" xfId="0" applyFont="1" applyFill="1" applyBorder="1" applyAlignment="1">
      <alignment horizontal="left" vertical="center"/>
    </xf>
    <xf numFmtId="0" fontId="8" fillId="3" borderId="1" xfId="0" applyFont="1" applyFill="1" applyBorder="1" applyAlignment="1">
      <alignment horizontal="center" vertical="top" wrapText="1"/>
    </xf>
    <xf numFmtId="0" fontId="7" fillId="5" borderId="0" xfId="0" applyFont="1" applyFill="1" applyAlignment="1">
      <alignment vertical="center" wrapText="1"/>
    </xf>
    <xf numFmtId="0" fontId="11" fillId="5" borderId="0" xfId="1" applyFont="1" applyFill="1" applyAlignment="1" applyProtection="1">
      <alignment wrapText="1"/>
    </xf>
    <xf numFmtId="0" fontId="7" fillId="5" borderId="0" xfId="0" applyFont="1" applyFill="1" applyAlignment="1">
      <alignment horizontal="left" vertical="top" wrapText="1"/>
    </xf>
    <xf numFmtId="0" fontId="7" fillId="5" borderId="0" xfId="0" applyFont="1" applyFill="1" applyAlignment="1">
      <alignment horizontal="left" vertical="top" wrapText="1"/>
    </xf>
    <xf numFmtId="0" fontId="14" fillId="4" borderId="1" xfId="0" applyFont="1" applyFill="1" applyBorder="1" applyAlignment="1">
      <alignment horizontal="center" vertical="center" wrapText="1"/>
    </xf>
    <xf numFmtId="0" fontId="13" fillId="5" borderId="0" xfId="0" applyFont="1" applyFill="1" applyAlignment="1">
      <alignment horizontal="center" vertical="center" wrapText="1"/>
    </xf>
    <xf numFmtId="0" fontId="15" fillId="3" borderId="1" xfId="0" applyFont="1" applyFill="1" applyBorder="1" applyAlignment="1">
      <alignment horizontal="left" vertical="top" wrapText="1"/>
    </xf>
    <xf numFmtId="0" fontId="15" fillId="3" borderId="1" xfId="0" applyFont="1" applyFill="1" applyBorder="1" applyAlignment="1">
      <alignment vertical="top" wrapText="1"/>
    </xf>
    <xf numFmtId="0" fontId="16" fillId="3" borderId="1" xfId="0" applyFont="1" applyFill="1" applyBorder="1" applyAlignment="1">
      <alignment vertical="top" wrapText="1"/>
    </xf>
    <xf numFmtId="49" fontId="15" fillId="3" borderId="1" xfId="0" applyNumberFormat="1" applyFont="1" applyFill="1" applyBorder="1" applyAlignment="1">
      <alignment vertical="top" wrapText="1"/>
    </xf>
    <xf numFmtId="0" fontId="7" fillId="5" borderId="0" xfId="0" applyFont="1" applyFill="1" applyAlignment="1">
      <alignment horizontal="left" vertical="top" wrapText="1"/>
    </xf>
    <xf numFmtId="0" fontId="10" fillId="5" borderId="1" xfId="0" applyFont="1" applyFill="1" applyBorder="1" applyAlignment="1">
      <alignment horizontal="left" vertical="top"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0"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cellXfs>
  <cellStyles count="3">
    <cellStyle name="Bad" xfId="2" builtinId="27"/>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72117</xdr:colOff>
      <xdr:row>10</xdr:row>
      <xdr:rowOff>102053</xdr:rowOff>
    </xdr:from>
    <xdr:to>
      <xdr:col>0</xdr:col>
      <xdr:colOff>4531179</xdr:colOff>
      <xdr:row>10</xdr:row>
      <xdr:rowOff>5042568</xdr:rowOff>
    </xdr:to>
    <xdr:pic>
      <xdr:nvPicPr>
        <xdr:cNvPr id="6146" name="Picture 4">
          <a:extLst>
            <a:ext uri="{FF2B5EF4-FFF2-40B4-BE49-F238E27FC236}">
              <a16:creationId xmlns="" xmlns:a16="http://schemas.microsoft.com/office/drawing/2014/main" id="{00000000-0008-0000-0100-000002180000}"/>
            </a:ext>
          </a:extLst>
        </xdr:cNvPr>
        <xdr:cNvPicPr>
          <a:picLocks noChangeAspect="1" noChangeArrowheads="1"/>
        </xdr:cNvPicPr>
      </xdr:nvPicPr>
      <xdr:blipFill>
        <a:blip xmlns:r="http://schemas.openxmlformats.org/officeDocument/2006/relationships" r:embed="rId1" cstate="print"/>
        <a:srcRect l="14503" t="18719" r="71356" b="29556"/>
        <a:stretch>
          <a:fillRect/>
        </a:stretch>
      </xdr:blipFill>
      <xdr:spPr bwMode="auto">
        <a:xfrm>
          <a:off x="72117" y="1245053"/>
          <a:ext cx="4459062" cy="4940515"/>
        </a:xfrm>
        <a:prstGeom prst="rect">
          <a:avLst/>
        </a:prstGeom>
        <a:noFill/>
        <a:ln>
          <a:solidFill>
            <a:schemeClr val="tx1"/>
          </a:solidFill>
        </a:ln>
      </xdr:spPr>
    </xdr:pic>
    <xdr:clientData/>
  </xdr:twoCellAnchor>
  <xdr:twoCellAnchor>
    <xdr:from>
      <xdr:col>0</xdr:col>
      <xdr:colOff>0</xdr:colOff>
      <xdr:row>12</xdr:row>
      <xdr:rowOff>88846</xdr:rowOff>
    </xdr:from>
    <xdr:to>
      <xdr:col>0</xdr:col>
      <xdr:colOff>7295234</xdr:colOff>
      <xdr:row>12</xdr:row>
      <xdr:rowOff>2381249</xdr:rowOff>
    </xdr:to>
    <xdr:pic>
      <xdr:nvPicPr>
        <xdr:cNvPr id="6145" name="Picture 7">
          <a:extLst>
            <a:ext uri="{FF2B5EF4-FFF2-40B4-BE49-F238E27FC236}">
              <a16:creationId xmlns="" xmlns:a16="http://schemas.microsoft.com/office/drawing/2014/main" id="{00000000-0008-0000-0100-000001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6239275"/>
          <a:ext cx="7295234" cy="2292403"/>
        </a:xfrm>
        <a:prstGeom prst="rect">
          <a:avLst/>
        </a:prstGeom>
        <a:noFill/>
        <a:ln>
          <a:solidFill>
            <a:schemeClr val="tx1"/>
          </a:solidFill>
        </a:ln>
      </xdr:spPr>
    </xdr:pic>
    <xdr:clientData/>
  </xdr:twoCellAnchor>
  <xdr:twoCellAnchor editAs="oneCell">
    <xdr:from>
      <xdr:col>0</xdr:col>
      <xdr:colOff>107498</xdr:colOff>
      <xdr:row>15</xdr:row>
      <xdr:rowOff>40820</xdr:rowOff>
    </xdr:from>
    <xdr:to>
      <xdr:col>0</xdr:col>
      <xdr:colOff>1890812</xdr:colOff>
      <xdr:row>15</xdr:row>
      <xdr:rowOff>3932464</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srcRect/>
        <a:stretch>
          <a:fillRect/>
        </a:stretch>
      </xdr:blipFill>
      <xdr:spPr bwMode="auto">
        <a:xfrm>
          <a:off x="107498" y="9252856"/>
          <a:ext cx="1783314" cy="3891644"/>
        </a:xfrm>
        <a:prstGeom prst="rect">
          <a:avLst/>
        </a:prstGeom>
        <a:noFill/>
        <a:ln w="9525">
          <a:solidFill>
            <a:schemeClr val="tx1"/>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impetus-pef.org.uk/assets/publications/Report/2014_09-Ready-for-Work.pdf" TargetMode="External"/><Relationship Id="rId13" Type="http://schemas.openxmlformats.org/officeDocument/2006/relationships/hyperlink" Target="https://www.fincap.org.uk/en/articles/teachers-outcomes-framework" TargetMode="External"/><Relationship Id="rId18" Type="http://schemas.openxmlformats.org/officeDocument/2006/relationships/hyperlink" Target="http://soundsofintent.org/sounds-of-intent" TargetMode="External"/><Relationship Id="rId3" Type="http://schemas.openxmlformats.org/officeDocument/2006/relationships/hyperlink" Target="https://www.gov.uk/government/publications/social-justice-outcomes-framework" TargetMode="External"/><Relationship Id="rId21" Type="http://schemas.openxmlformats.org/officeDocument/2006/relationships/printerSettings" Target="../printerSettings/printerSettings3.bin"/><Relationship Id="rId7" Type="http://schemas.openxmlformats.org/officeDocument/2006/relationships/hyperlink" Target="https://youngfoundation.org/publications/framework-of-outcomes-for-young-people/" TargetMode="External"/><Relationship Id="rId12" Type="http://schemas.openxmlformats.org/officeDocument/2006/relationships/hyperlink" Target="https://www.fincap.org.uk/en/articles/adults-outcomes-framework" TargetMode="External"/><Relationship Id="rId17" Type="http://schemas.openxmlformats.org/officeDocument/2006/relationships/hyperlink" Target="http://www.eysoi.org/" TargetMode="External"/><Relationship Id="rId2" Type="http://schemas.openxmlformats.org/officeDocument/2006/relationships/hyperlink" Target="https://www.equalityhumanrights.com/en/publication-download/measurement-framework-equality-and-human-rights" TargetMode="External"/><Relationship Id="rId16" Type="http://schemas.openxmlformats.org/officeDocument/2006/relationships/hyperlink" Target="https://www.fincap.org.uk/en/articles/youth-practice-outcomes-framework" TargetMode="External"/><Relationship Id="rId20" Type="http://schemas.openxmlformats.org/officeDocument/2006/relationships/hyperlink" Target="http://www.outcomesstar.org.uk/using-the-star/see-the-stars/recovery-star/" TargetMode="External"/><Relationship Id="rId1" Type="http://schemas.openxmlformats.org/officeDocument/2006/relationships/hyperlink" Target="https://www.cityresilienceindex.org/" TargetMode="External"/><Relationship Id="rId6" Type="http://schemas.openxmlformats.org/officeDocument/2006/relationships/hyperlink" Target="https://www.thinknpc.org/wp-content/uploads/2018/07/Outcomes-matrix-final-with-links.pdf" TargetMode="External"/><Relationship Id="rId11" Type="http://schemas.openxmlformats.org/officeDocument/2006/relationships/hyperlink" Target="https://www.fincap.org.uk/en/articles/children-young-people-and-parents-outcomes-framework" TargetMode="External"/><Relationship Id="rId5" Type="http://schemas.openxmlformats.org/officeDocument/2006/relationships/hyperlink" Target="https://www.gov.uk/government/publications/improving-social-mobility-through-education" TargetMode="External"/><Relationship Id="rId15" Type="http://schemas.openxmlformats.org/officeDocument/2006/relationships/hyperlink" Target="https://www.fincap.org.uk/en/articles/young-adults-outcomes-frameworks" TargetMode="External"/><Relationship Id="rId23" Type="http://schemas.openxmlformats.org/officeDocument/2006/relationships/comments" Target="../comments1.xml"/><Relationship Id="rId10" Type="http://schemas.openxmlformats.org/officeDocument/2006/relationships/hyperlink" Target="https://www.artscouncil.org.uk/measuring-outcomes/generic-social-outcomes" TargetMode="External"/><Relationship Id="rId19" Type="http://schemas.openxmlformats.org/officeDocument/2006/relationships/hyperlink" Target="https://drive.google.com/file/d/1LUl-IQgHn3IJGJ-IRmSpSbHZPL3f6cpN/view" TargetMode="External"/><Relationship Id="rId4" Type="http://schemas.openxmlformats.org/officeDocument/2006/relationships/hyperlink" Target="https://www.thinknpc.org/resource-hub/the-journey-to-employment-jet-framework/" TargetMode="External"/><Relationship Id="rId9" Type="http://schemas.openxmlformats.org/officeDocument/2006/relationships/hyperlink" Target="https://webarchive.nationalarchives.gov.uk/20110805145350/http:/www.mla.gov.uk/what/raising_standards/improvement/~/media/Files/pdf/2008/outcomes_framework_v2.ashx" TargetMode="External"/><Relationship Id="rId14" Type="http://schemas.openxmlformats.org/officeDocument/2006/relationships/hyperlink" Target="https://www.fincap.org.uk/en/articles/people-in-retirement-outcomes-framework" TargetMode="External"/><Relationship Id="rId2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sciencedirect.com/science/article/abs/pii/S0272494404000696" TargetMode="External"/><Relationship Id="rId13" Type="http://schemas.openxmlformats.org/officeDocument/2006/relationships/hyperlink" Target="https://www.wpspublish.com/store/p/2898/parent-child-relationship-inventory-pcri" TargetMode="External"/><Relationship Id="rId18" Type="http://schemas.openxmlformats.org/officeDocument/2006/relationships/hyperlink" Target="https://www.nefconsulting.com/our-services/evaluation-impact-assessment/prove-and-improve-toolkits/individual-social-indicators/" TargetMode="External"/><Relationship Id="rId26" Type="http://schemas.openxmlformats.org/officeDocument/2006/relationships/hyperlink" Target="https://www.researchgate.net/publication/273062895_The_Sport_Engagement_Scale_An_Adaptation_of_the_Utrecht_Work_Engagement_Scale_UWES_for_the_Sports_Environment" TargetMode="External"/><Relationship Id="rId39" Type="http://schemas.openxmlformats.org/officeDocument/2006/relationships/hyperlink" Target="https://www.sciencedirect.com/science/article/pii/S1469029207000052" TargetMode="External"/><Relationship Id="rId3" Type="http://schemas.openxmlformats.org/officeDocument/2006/relationships/hyperlink" Target="https://www.birmingham.ac.uk/research/activity/mds/projects/HaPS/HE/ICECAP/ICECAP-A/index.aspx" TargetMode="External"/><Relationship Id="rId21" Type="http://schemas.openxmlformats.org/officeDocument/2006/relationships/hyperlink" Target="https://www.nefconsulting.com/our-services/evaluation-impact-assessment/prove-and-improve-toolkits/individual-social-indicators/" TargetMode="External"/><Relationship Id="rId34" Type="http://schemas.openxmlformats.org/officeDocument/2006/relationships/hyperlink" Target="https://network.youthmusic.org.uk/file/6205/download?token=7mHYX3O1" TargetMode="External"/><Relationship Id="rId42" Type="http://schemas.openxmlformats.org/officeDocument/2006/relationships/comments" Target="../comments2.xml"/><Relationship Id="rId7" Type="http://schemas.openxmlformats.org/officeDocument/2006/relationships/hyperlink" Target="https://www.pearsonclinical.co.uk/Psychology/ChildMentalHealth/ChildMentalHealth/BeckYouthInventories-SecondEditionForChildrenandAdolescents(BYI-II)/BeckYouthInventories-SecondEditionForChildrenandAdolescents(BYI-II).aspx" TargetMode="External"/><Relationship Id="rId12" Type="http://schemas.openxmlformats.org/officeDocument/2006/relationships/hyperlink" Target="http://www.drinksafely.soton.ac.uk/SADQ/" TargetMode="External"/><Relationship Id="rId17" Type="http://schemas.openxmlformats.org/officeDocument/2006/relationships/hyperlink" Target="https://www.nefconsulting.com/our-services/evaluation-impact-assessment/prove-and-improve-toolkits/individual-social-indicators/" TargetMode="External"/><Relationship Id="rId25" Type="http://schemas.openxmlformats.org/officeDocument/2006/relationships/hyperlink" Target="https://www.nefconsulting.com/our-services/evaluation-impact-assessment/prove-and-improve-toolkits/economic-indicators/" TargetMode="External"/><Relationship Id="rId33" Type="http://schemas.openxmlformats.org/officeDocument/2006/relationships/hyperlink" Target="http://psycnet.apa.org/record/1985-08389-001" TargetMode="External"/><Relationship Id="rId38" Type="http://schemas.openxmlformats.org/officeDocument/2006/relationships/hyperlink" Target="https://www.rand.org/health/surveys_tools/mos/36-item-short-form.html" TargetMode="External"/><Relationship Id="rId2" Type="http://schemas.openxmlformats.org/officeDocument/2006/relationships/hyperlink" Target="https://www.gl-assessment.co.uk/products/general-health-questionnaire-ghq/" TargetMode="External"/><Relationship Id="rId16" Type="http://schemas.openxmlformats.org/officeDocument/2006/relationships/hyperlink" Target="https://www.nefconsulting.com/our-services/evaluation-impact-assessment/prove-and-improve-toolkits/economic-indicators/" TargetMode="External"/><Relationship Id="rId20" Type="http://schemas.openxmlformats.org/officeDocument/2006/relationships/hyperlink" Target="https://www.nefconsulting.com/our-services/evaluation-impact-assessment/prove-and-improve-toolkits/individual-social-indicators/" TargetMode="External"/><Relationship Id="rId29" Type="http://schemas.openxmlformats.org/officeDocument/2006/relationships/hyperlink" Target="https://www.researchgate.net/publication/23164897_The_Brief_Resilience_Scale_Assessing_the_Ability_to_Bounce_Back" TargetMode="External"/><Relationship Id="rId41" Type="http://schemas.openxmlformats.org/officeDocument/2006/relationships/vmlDrawing" Target="../drawings/vmlDrawing2.vml"/><Relationship Id="rId1" Type="http://schemas.openxmlformats.org/officeDocument/2006/relationships/hyperlink" Target="https://euroqol.org/eq-5d-instruments/" TargetMode="External"/><Relationship Id="rId6" Type="http://schemas.openxmlformats.org/officeDocument/2006/relationships/hyperlink" Target="https://www.ncbi.nlm.nih.gov/pubmed/16717171" TargetMode="External"/><Relationship Id="rId11" Type="http://schemas.openxmlformats.org/officeDocument/2006/relationships/hyperlink" Target="http://www.excellenceforchildandyouth.ca/sites/default/files/meas_attach/Adolescent_Wellbeing_Scale.pdf" TargetMode="External"/><Relationship Id="rId24" Type="http://schemas.openxmlformats.org/officeDocument/2006/relationships/hyperlink" Target="https://www.nefconsulting.com/our-services/evaluation-impact-assessment/prove-and-improve-toolkits/community-social-indicators/" TargetMode="External"/><Relationship Id="rId32" Type="http://schemas.openxmlformats.org/officeDocument/2006/relationships/hyperlink" Target="http://www.tpmap.org/wp-content/uploads/2016/03/Vol-23-n.1-articolo-3.pdf" TargetMode="External"/><Relationship Id="rId37" Type="http://schemas.openxmlformats.org/officeDocument/2006/relationships/hyperlink" Target="https://www.ncbi.nlm.nih.gov/pubmed/24477427" TargetMode="External"/><Relationship Id="rId40" Type="http://schemas.openxmlformats.org/officeDocument/2006/relationships/printerSettings" Target="../printerSettings/printerSettings4.bin"/><Relationship Id="rId5" Type="http://schemas.openxmlformats.org/officeDocument/2006/relationships/hyperlink" Target="http://www.excellenceforchildandyouth.ca/resource-hub/measure-profile?id=77" TargetMode="External"/><Relationship Id="rId15" Type="http://schemas.openxmlformats.org/officeDocument/2006/relationships/hyperlink" Target="https://www.eat-26.com/" TargetMode="External"/><Relationship Id="rId23" Type="http://schemas.openxmlformats.org/officeDocument/2006/relationships/hyperlink" Target="https://www.nefconsulting.com/our-services/evaluation-impact-assessment/prove-and-improve-toolkits/community-social-indicators/" TargetMode="External"/><Relationship Id="rId28" Type="http://schemas.openxmlformats.org/officeDocument/2006/relationships/hyperlink" Target="https://network.youthmusic.org.uk/file/6213/download?token=kfaOZC1D" TargetMode="External"/><Relationship Id="rId36" Type="http://schemas.openxmlformats.org/officeDocument/2006/relationships/hyperlink" Target="https://network.youthmusic.org.uk/file/6199/download?token=Uwz6YkPT" TargetMode="External"/><Relationship Id="rId10" Type="http://schemas.openxmlformats.org/officeDocument/2006/relationships/hyperlink" Target="https://pdfs.semanticscholar.org/613a/defa1ebcd0962d551fadc3f6a86d57b79f39.pdf" TargetMode="External"/><Relationship Id="rId19" Type="http://schemas.openxmlformats.org/officeDocument/2006/relationships/hyperlink" Target="https://www.nefconsulting.com/our-services/evaluation-impact-assessment/prove-and-improve-toolkits/individual-social-indicators/" TargetMode="External"/><Relationship Id="rId31" Type="http://schemas.openxmlformats.org/officeDocument/2006/relationships/hyperlink" Target="https://network.youthmusic.org.uk/file/6198/download?token=Tedh6jT-" TargetMode="External"/><Relationship Id="rId4" Type="http://schemas.openxmlformats.org/officeDocument/2006/relationships/hyperlink" Target="https://www.gl-assessment.co.uk/products/pupil-attitudes-to-self-and-school-pass/" TargetMode="External"/><Relationship Id="rId9" Type="http://schemas.openxmlformats.org/officeDocument/2006/relationships/hyperlink" Target="https://www.google.com/url?sa=t&amp;rct=j&amp;q=&amp;esrc=s&amp;source=web&amp;cd=1&amp;ved=2ahUKEwiG-8uOqvLeAhUDfFAKHbeZAE0QFjAAegQICRAC&amp;url=http%3A%2F%2Fwww.emcdda.europa.eu%2Fattachements.cfm%2Fatt_3957_EN_tarcq.pdf&amp;usg=AOvVaw1G2BbDuzt8pMepMlH_NY8e" TargetMode="External"/><Relationship Id="rId14" Type="http://schemas.openxmlformats.org/officeDocument/2006/relationships/hyperlink" Target="https://www2.bc.edu/maureen-kenny/PAQ.html" TargetMode="External"/><Relationship Id="rId22" Type="http://schemas.openxmlformats.org/officeDocument/2006/relationships/hyperlink" Target="https://www.nefconsulting.com/our-services/evaluation-impact-assessment/prove-and-improve-toolkits/individual-social-indicators/" TargetMode="External"/><Relationship Id="rId27" Type="http://schemas.openxmlformats.org/officeDocument/2006/relationships/hyperlink" Target="https://network.youthmusic.org.uk/file/6201/download?token=Wn0mM2TV" TargetMode="External"/><Relationship Id="rId30" Type="http://schemas.openxmlformats.org/officeDocument/2006/relationships/hyperlink" Target="https://network.youthmusic.org.uk/file/6206/download?token=SHxKF5q4" TargetMode="External"/><Relationship Id="rId35" Type="http://schemas.openxmlformats.org/officeDocument/2006/relationships/hyperlink" Target="https://network.youthmusic.org.uk/file/6205/download?token=7mHYX3O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socialvalueselfassessmenttool.org/" TargetMode="External"/><Relationship Id="rId3" Type="http://schemas.openxmlformats.org/officeDocument/2006/relationships/hyperlink" Target="https://feedbackcommons.org/" TargetMode="External"/><Relationship Id="rId7" Type="http://schemas.openxmlformats.org/officeDocument/2006/relationships/hyperlink" Target="https://www.inspiringimpact.org/measuring-up/" TargetMode="External"/><Relationship Id="rId2" Type="http://schemas.openxmlformats.org/officeDocument/2006/relationships/hyperlink" Target="https://impactasaurus.org/" TargetMode="External"/><Relationship Id="rId1" Type="http://schemas.openxmlformats.org/officeDocument/2006/relationships/hyperlink" Target="https://www.thinknpc.org/examples-of-our-work/initiatives-weve-worked-on/data-labs/" TargetMode="External"/><Relationship Id="rId6" Type="http://schemas.openxmlformats.org/officeDocument/2006/relationships/hyperlink" Target="http://www.lamplightdb.co.uk/" TargetMode="External"/><Relationship Id="rId5" Type="http://schemas.openxmlformats.org/officeDocument/2006/relationships/hyperlink" Target="https://www.advicepro.org.uk/" TargetMode="External"/><Relationship Id="rId10" Type="http://schemas.openxmlformats.org/officeDocument/2006/relationships/printerSettings" Target="../printerSettings/printerSettings7.bin"/><Relationship Id="rId4" Type="http://schemas.openxmlformats.org/officeDocument/2006/relationships/hyperlink" Target="http://www.viewsapp.net/" TargetMode="External"/><Relationship Id="rId9" Type="http://schemas.openxmlformats.org/officeDocument/2006/relationships/hyperlink" Target="https://www.lm3online.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knowhownonprofit.org/how-to/how-to-build-a-theory-of-change" TargetMode="External"/><Relationship Id="rId1" Type="http://schemas.openxmlformats.org/officeDocument/2006/relationships/hyperlink" Target="https://project-orac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56"/>
  <sheetViews>
    <sheetView tabSelected="1" workbookViewId="0">
      <selection activeCell="B6" sqref="B6"/>
    </sheetView>
  </sheetViews>
  <sheetFormatPr defaultColWidth="9.140625" defaultRowHeight="14.25" x14ac:dyDescent="0.2"/>
  <cols>
    <col min="1" max="1" width="57.42578125" style="3" customWidth="1"/>
    <col min="2" max="2" width="43.42578125" style="3" customWidth="1"/>
    <col min="3" max="3" width="40" style="3" bestFit="1" customWidth="1"/>
    <col min="4" max="4" width="10.140625" style="3" customWidth="1"/>
    <col min="5" max="16384" width="9.140625" style="3"/>
  </cols>
  <sheetData>
    <row r="1" spans="1:8" s="43" customFormat="1" ht="30" x14ac:dyDescent="0.2">
      <c r="A1" s="42" t="s">
        <v>1105</v>
      </c>
    </row>
    <row r="2" spans="1:8" x14ac:dyDescent="0.2">
      <c r="A2" s="1"/>
      <c r="B2" s="2"/>
      <c r="D2" s="2"/>
    </row>
    <row r="3" spans="1:8" ht="157.5" customHeight="1" x14ac:dyDescent="0.2">
      <c r="A3" s="59" t="s">
        <v>1125</v>
      </c>
      <c r="B3" s="59"/>
      <c r="C3" s="59"/>
      <c r="D3" s="2"/>
    </row>
    <row r="4" spans="1:8" x14ac:dyDescent="0.2">
      <c r="A4" s="51"/>
      <c r="B4" s="51"/>
      <c r="C4" s="51"/>
      <c r="D4" s="2"/>
    </row>
    <row r="5" spans="1:8" s="2" customFormat="1" x14ac:dyDescent="0.2">
      <c r="A5" s="50" t="s">
        <v>1119</v>
      </c>
      <c r="D5" s="18"/>
      <c r="F5" s="19"/>
      <c r="H5" s="51"/>
    </row>
    <row r="6" spans="1:8" s="2" customFormat="1" x14ac:dyDescent="0.2">
      <c r="A6" s="50" t="s">
        <v>1122</v>
      </c>
      <c r="D6" s="18"/>
      <c r="F6" s="19"/>
      <c r="H6" s="51"/>
    </row>
    <row r="7" spans="1:8" s="2" customFormat="1" x14ac:dyDescent="0.2">
      <c r="A7" s="50" t="s">
        <v>1123</v>
      </c>
      <c r="D7" s="18"/>
      <c r="F7" s="19"/>
      <c r="H7" s="51"/>
    </row>
    <row r="8" spans="1:8" s="2" customFormat="1" x14ac:dyDescent="0.2">
      <c r="A8" s="50" t="s">
        <v>1120</v>
      </c>
      <c r="D8" s="18"/>
      <c r="F8" s="19"/>
      <c r="H8" s="51"/>
    </row>
    <row r="9" spans="1:8" s="2" customFormat="1" x14ac:dyDescent="0.2">
      <c r="A9" s="50" t="s">
        <v>1121</v>
      </c>
      <c r="D9" s="18"/>
      <c r="F9" s="19"/>
      <c r="H9" s="51"/>
    </row>
    <row r="10" spans="1:8" x14ac:dyDescent="0.2">
      <c r="A10" s="1"/>
      <c r="B10" s="2"/>
      <c r="D10" s="2"/>
    </row>
    <row r="11" spans="1:8" ht="18" x14ac:dyDescent="0.2">
      <c r="A11" s="4" t="s">
        <v>900</v>
      </c>
      <c r="B11" s="4" t="s">
        <v>1028</v>
      </c>
      <c r="C11" s="4" t="s">
        <v>714</v>
      </c>
      <c r="D11" s="5"/>
    </row>
    <row r="12" spans="1:8" ht="57" x14ac:dyDescent="0.2">
      <c r="A12" s="6" t="s">
        <v>982</v>
      </c>
      <c r="B12" s="6" t="s">
        <v>996</v>
      </c>
      <c r="C12" s="6" t="s">
        <v>981</v>
      </c>
      <c r="D12" s="5"/>
    </row>
    <row r="13" spans="1:8" x14ac:dyDescent="0.2">
      <c r="A13" s="7" t="s">
        <v>3</v>
      </c>
      <c r="B13" s="8">
        <f>COUNTIF('Outcome frameworks'!A:A,"*Employment, training and education*")</f>
        <v>38</v>
      </c>
      <c r="C13" s="8">
        <f>COUNTIF('Standalone measures'!A:A,"*Employment, training and education*")</f>
        <v>11</v>
      </c>
    </row>
    <row r="14" spans="1:8" x14ac:dyDescent="0.2">
      <c r="A14" s="7" t="s">
        <v>4</v>
      </c>
      <c r="B14" s="8">
        <f>COUNTIF('Outcome frameworks'!A:A,"*Housing and local facilities*")</f>
        <v>19</v>
      </c>
      <c r="C14" s="8">
        <f>COUNTIF('Standalone measures'!A:A,"*Housing and local facilities*")</f>
        <v>8</v>
      </c>
    </row>
    <row r="15" spans="1:8" x14ac:dyDescent="0.2">
      <c r="A15" s="7" t="s">
        <v>5</v>
      </c>
      <c r="B15" s="8">
        <f>COUNTIF('Outcome frameworks'!A:A,"*Income and financial inclusion*")</f>
        <v>26</v>
      </c>
      <c r="C15" s="8">
        <f>COUNTIF('Standalone measures'!A:A,"*Income and financial inclusion*")</f>
        <v>9</v>
      </c>
    </row>
    <row r="16" spans="1:8" x14ac:dyDescent="0.2">
      <c r="A16" s="7" t="s">
        <v>6</v>
      </c>
      <c r="B16" s="8">
        <f>COUNTIF('Outcome frameworks'!A:A,"*Physical health*")</f>
        <v>37</v>
      </c>
      <c r="C16" s="8">
        <f>COUNTIF('Standalone measures'!A:A,"*Physical health*")</f>
        <v>10</v>
      </c>
    </row>
    <row r="17" spans="1:3" x14ac:dyDescent="0.2">
      <c r="A17" s="7" t="s">
        <v>7</v>
      </c>
      <c r="B17" s="8">
        <f>COUNTIF('Outcome frameworks'!A:A,"*Mental health and well-being*")</f>
        <v>44</v>
      </c>
      <c r="C17" s="8">
        <f>COUNTIF('Standalone measures'!A:A,"*Mental health and well-being*")</f>
        <v>21</v>
      </c>
    </row>
    <row r="18" spans="1:3" x14ac:dyDescent="0.2">
      <c r="A18" s="7" t="s">
        <v>8</v>
      </c>
      <c r="B18" s="8">
        <f>COUNTIF('Outcome frameworks'!A:A,"*Family, friends and relationships*")</f>
        <v>34</v>
      </c>
      <c r="C18" s="8">
        <f>COUNTIF('Standalone measures'!A:A,"*Family, friends and relationships*")</f>
        <v>14</v>
      </c>
    </row>
    <row r="19" spans="1:3" x14ac:dyDescent="0.2">
      <c r="A19" s="7" t="s">
        <v>9</v>
      </c>
      <c r="B19" s="8">
        <f>COUNTIF('Outcome frameworks'!A:A,"*Citizenship and community*")</f>
        <v>32</v>
      </c>
      <c r="C19" s="8">
        <f>COUNTIF('Standalone measures'!A:A,"*Citizenship and community*")</f>
        <v>11</v>
      </c>
    </row>
    <row r="20" spans="1:3" x14ac:dyDescent="0.2">
      <c r="A20" s="7" t="s">
        <v>10</v>
      </c>
      <c r="B20" s="8">
        <f>COUNTIF('Outcome frameworks'!A:A,"*Arts, heritage, sports and faith*")</f>
        <v>13</v>
      </c>
      <c r="C20" s="8">
        <f>COUNTIF('Standalone measures'!A:A,"*Arts, heritage, sports and faith*")</f>
        <v>6</v>
      </c>
    </row>
    <row r="21" spans="1:3" x14ac:dyDescent="0.2">
      <c r="A21" s="7" t="s">
        <v>11</v>
      </c>
      <c r="B21" s="8">
        <f>COUNTIF('Outcome frameworks'!A:A,"*Conservation of the natural environment*")</f>
        <v>7</v>
      </c>
      <c r="C21" s="8">
        <f>COUNTIF('Standalone measures'!A:A,"*Conservation of the natural environment*")</f>
        <v>20</v>
      </c>
    </row>
    <row r="22" spans="1:3" x14ac:dyDescent="0.2">
      <c r="A22" s="9" t="s">
        <v>997</v>
      </c>
      <c r="B22" s="10">
        <f>COUNTA('Outcome frameworks'!E:E)-2</f>
        <v>69</v>
      </c>
      <c r="C22" s="10">
        <f>COUNTA('Standalone measures'!G:G)-3</f>
        <v>78</v>
      </c>
    </row>
    <row r="23" spans="1:3" x14ac:dyDescent="0.2">
      <c r="A23" s="11"/>
      <c r="B23" s="12"/>
      <c r="C23" s="12"/>
    </row>
    <row r="24" spans="1:3" ht="18.75" hidden="1" customHeight="1" x14ac:dyDescent="0.25">
      <c r="A24" s="13" t="s">
        <v>1063</v>
      </c>
      <c r="B24" s="13" t="s">
        <v>1028</v>
      </c>
      <c r="C24" s="13" t="s">
        <v>714</v>
      </c>
    </row>
    <row r="25" spans="1:3" ht="45" hidden="1" customHeight="1" x14ac:dyDescent="0.2">
      <c r="A25" s="6" t="s">
        <v>982</v>
      </c>
      <c r="B25" s="6" t="s">
        <v>996</v>
      </c>
      <c r="C25" s="6" t="s">
        <v>981</v>
      </c>
    </row>
    <row r="26" spans="1:3" ht="15" hidden="1" customHeight="1" x14ac:dyDescent="0.2">
      <c r="A26" s="7" t="s">
        <v>3</v>
      </c>
      <c r="B26" s="8">
        <f>COUNTIF('Outcome frameworks'!C:C,"*Employment, training and education*")</f>
        <v>8</v>
      </c>
      <c r="C26" s="8">
        <f>COUNTIF('Standalone measures'!C:C,"*Employment, training and education*")</f>
        <v>5</v>
      </c>
    </row>
    <row r="27" spans="1:3" ht="15" hidden="1" customHeight="1" x14ac:dyDescent="0.2">
      <c r="A27" s="7" t="s">
        <v>4</v>
      </c>
      <c r="B27" s="8">
        <f>COUNTIF('Outcome frameworks'!C:C,"*Housing and local facilities*")</f>
        <v>3</v>
      </c>
      <c r="C27" s="8">
        <f>COUNTIF('Standalone measures'!C:C,"*Housing and local facilities*")</f>
        <v>5</v>
      </c>
    </row>
    <row r="28" spans="1:3" ht="15" hidden="1" customHeight="1" x14ac:dyDescent="0.2">
      <c r="A28" s="7" t="s">
        <v>5</v>
      </c>
      <c r="B28" s="8">
        <f>COUNTIF('Outcome frameworks'!C:C,"*Income and financial inclusion*")</f>
        <v>6</v>
      </c>
      <c r="C28" s="8">
        <f>COUNTIF('Standalone measures'!C:C,"*Income and financial inclusion*")</f>
        <v>7</v>
      </c>
    </row>
    <row r="29" spans="1:3" ht="15" hidden="1" customHeight="1" x14ac:dyDescent="0.2">
      <c r="A29" s="7" t="s">
        <v>6</v>
      </c>
      <c r="B29" s="8">
        <f>COUNTIF('Outcome frameworks'!C:C,"*Physical health*")</f>
        <v>8</v>
      </c>
      <c r="C29" s="8">
        <f>COUNTIF('Standalone measures'!C:C,"*Physical health*")</f>
        <v>10</v>
      </c>
    </row>
    <row r="30" spans="1:3" ht="15" hidden="1" customHeight="1" x14ac:dyDescent="0.2">
      <c r="A30" s="7" t="s">
        <v>7</v>
      </c>
      <c r="B30" s="8">
        <f>COUNTIF('Outcome frameworks'!C:C,"*Mental health and well-being*")</f>
        <v>12</v>
      </c>
      <c r="C30" s="8">
        <f>COUNTIF('Standalone measures'!C:C,"*Mental health and well-being*")</f>
        <v>12</v>
      </c>
    </row>
    <row r="31" spans="1:3" ht="15" hidden="1" customHeight="1" x14ac:dyDescent="0.2">
      <c r="A31" s="7" t="s">
        <v>8</v>
      </c>
      <c r="B31" s="8">
        <f>COUNTIF('Outcome frameworks'!C:C,"*Family, friends and relationships*")</f>
        <v>8</v>
      </c>
      <c r="C31" s="8">
        <f>COUNTIF('Standalone measures'!C:C,"*Family, friends and relationships*")</f>
        <v>7</v>
      </c>
    </row>
    <row r="32" spans="1:3" ht="15" hidden="1" customHeight="1" x14ac:dyDescent="0.2">
      <c r="A32" s="7" t="s">
        <v>9</v>
      </c>
      <c r="B32" s="8">
        <f>COUNTIF('Outcome frameworks'!C:C,"*Citizenship and community*")</f>
        <v>7</v>
      </c>
      <c r="C32" s="8">
        <f>COUNTIF('Standalone measures'!C:C,"*Citizenship and community*")</f>
        <v>4</v>
      </c>
    </row>
    <row r="33" spans="1:4" ht="15" hidden="1" customHeight="1" x14ac:dyDescent="0.2">
      <c r="A33" s="7" t="s">
        <v>10</v>
      </c>
      <c r="B33" s="8">
        <f>COUNTIF('Outcome frameworks'!C:C,"*Arts, heritage, sports and faith*")</f>
        <v>4</v>
      </c>
      <c r="C33" s="8">
        <f>COUNTIF('Standalone measures'!C:C,"*Arts, heritage, sports and faith*")</f>
        <v>4</v>
      </c>
    </row>
    <row r="34" spans="1:4" ht="15" hidden="1" customHeight="1" x14ac:dyDescent="0.2">
      <c r="A34" s="7" t="s">
        <v>11</v>
      </c>
      <c r="B34" s="8">
        <f>COUNTIF('Outcome frameworks'!C:C,"*Conservation of the natural environment*")</f>
        <v>1</v>
      </c>
      <c r="C34" s="8">
        <f>COUNTIF('Standalone measures'!C:C,"*Conservation of the natural environment*")</f>
        <v>20</v>
      </c>
    </row>
    <row r="35" spans="1:4" ht="15" hidden="1" customHeight="1" x14ac:dyDescent="0.2">
      <c r="A35" s="7" t="s">
        <v>1062</v>
      </c>
      <c r="B35" s="8">
        <f>COUNTIF('Outcome frameworks'!C:C,"*Overarching*")</f>
        <v>12</v>
      </c>
      <c r="C35" s="8">
        <f>COUNTIF('Standalone measures'!C:C,"*Overarching*")</f>
        <v>4</v>
      </c>
    </row>
    <row r="36" spans="1:4" ht="15" hidden="1" customHeight="1" x14ac:dyDescent="0.2">
      <c r="A36" s="9" t="s">
        <v>997</v>
      </c>
      <c r="B36" s="10">
        <f>COUNTA('Outcome frameworks'!E:E)-2</f>
        <v>69</v>
      </c>
      <c r="C36" s="10">
        <f>COUNTA('Standalone measures'!G:G)-3</f>
        <v>78</v>
      </c>
    </row>
    <row r="37" spans="1:4" ht="15" hidden="1" customHeight="1" x14ac:dyDescent="0.2">
      <c r="A37" s="11"/>
      <c r="B37" s="12"/>
      <c r="C37" s="12"/>
    </row>
    <row r="38" spans="1:4" ht="18.75" hidden="1" customHeight="1" x14ac:dyDescent="0.25">
      <c r="A38" s="13" t="s">
        <v>908</v>
      </c>
      <c r="B38" s="13" t="s">
        <v>713</v>
      </c>
      <c r="C38" s="13" t="s">
        <v>714</v>
      </c>
    </row>
    <row r="39" spans="1:4" ht="45" hidden="1" customHeight="1" x14ac:dyDescent="0.2">
      <c r="A39" s="6" t="s">
        <v>982</v>
      </c>
      <c r="B39" s="6" t="s">
        <v>996</v>
      </c>
      <c r="C39" s="6" t="s">
        <v>981</v>
      </c>
    </row>
    <row r="40" spans="1:4" ht="15" hidden="1" customHeight="1" x14ac:dyDescent="0.2">
      <c r="A40" s="7" t="s">
        <v>909</v>
      </c>
      <c r="B40" s="8">
        <f>COUNTIF('Outcome frameworks'!B:B,"*Education and learning*")</f>
        <v>36</v>
      </c>
      <c r="C40" s="8">
        <f>COUNTIF('Standalone measures'!B:B,"*Education and learning*")</f>
        <v>8</v>
      </c>
    </row>
    <row r="41" spans="1:4" ht="15" hidden="1" customHeight="1" x14ac:dyDescent="0.2">
      <c r="A41" s="7" t="s">
        <v>898</v>
      </c>
      <c r="B41" s="8">
        <f>COUNTIF('Outcome frameworks'!B:B,"*Health and care*")</f>
        <v>50</v>
      </c>
      <c r="C41" s="8">
        <f>COUNTIF('Standalone measures'!B:B,"*Health and care*")</f>
        <v>24</v>
      </c>
    </row>
    <row r="42" spans="1:4" ht="15" hidden="1" customHeight="1" x14ac:dyDescent="0.2">
      <c r="A42" s="7" t="s">
        <v>899</v>
      </c>
      <c r="B42" s="8">
        <f>COUNTIF('Outcome frameworks'!B:B,"*Basic needs*")</f>
        <v>32</v>
      </c>
      <c r="C42" s="8">
        <f>COUNTIF('Standalone measures'!B:B,"*Basic needs*")</f>
        <v>12</v>
      </c>
    </row>
    <row r="43" spans="1:4" ht="15" hidden="1" customHeight="1" x14ac:dyDescent="0.2">
      <c r="A43" s="7" t="s">
        <v>910</v>
      </c>
      <c r="B43" s="8">
        <f>COUNTIF('Outcome frameworks'!B:B,"*Sports and recreation*")</f>
        <v>1</v>
      </c>
      <c r="C43" s="8">
        <f>COUNTIF('Standalone measures'!B:B,"*Sports and recreation*")</f>
        <v>2</v>
      </c>
      <c r="D43" s="14"/>
    </row>
    <row r="44" spans="1:4" ht="15" hidden="1" customHeight="1" x14ac:dyDescent="0.2">
      <c r="A44" s="7" t="s">
        <v>911</v>
      </c>
      <c r="B44" s="8">
        <f>COUNTIF('Outcome frameworks'!B:B,"*Arts and heritage*")</f>
        <v>10</v>
      </c>
      <c r="C44" s="8">
        <f>COUNTIF('Standalone measures'!B:B,"*Arts and heritage*")</f>
        <v>5</v>
      </c>
    </row>
    <row r="45" spans="1:4" ht="15" hidden="1" customHeight="1" x14ac:dyDescent="0.2">
      <c r="A45" s="7" t="s">
        <v>902</v>
      </c>
      <c r="B45" s="8">
        <f>COUNTIF('Outcome frameworks'!B:B,"*Social / Community*")</f>
        <v>46</v>
      </c>
      <c r="C45" s="8">
        <f>COUNTIF('Standalone measures'!B:B,"*Social / Community*")</f>
        <v>21</v>
      </c>
    </row>
    <row r="46" spans="1:4" ht="15" hidden="1" customHeight="1" x14ac:dyDescent="0.2">
      <c r="A46" s="7" t="s">
        <v>903</v>
      </c>
      <c r="B46" s="8">
        <f>COUNTIF('Outcome frameworks'!B:B,"*Environment*")</f>
        <v>9</v>
      </c>
      <c r="C46" s="8">
        <f>COUNTIF('Standalone measures'!B:B,"*Environment*")</f>
        <v>20</v>
      </c>
    </row>
    <row r="47" spans="1:4" ht="15" hidden="1" customHeight="1" x14ac:dyDescent="0.2">
      <c r="A47" s="7" t="s">
        <v>912</v>
      </c>
      <c r="B47" s="8">
        <f>COUNTIF('Outcome frameworks'!B:B,"*Information*")</f>
        <v>10</v>
      </c>
      <c r="C47" s="8">
        <f>COUNTIF('Standalone measures'!B:B,"*Information*")</f>
        <v>0</v>
      </c>
    </row>
    <row r="48" spans="1:4" ht="15" hidden="1" customHeight="1" x14ac:dyDescent="0.2">
      <c r="A48" s="7" t="s">
        <v>913</v>
      </c>
      <c r="B48" s="8">
        <f>COUNTIF('Outcome frameworks'!B:B,"*Influencing and participating*")</f>
        <v>16</v>
      </c>
      <c r="C48" s="8">
        <f>COUNTIF('Standalone measures'!B:B,"*Influencing and participating*")</f>
        <v>4</v>
      </c>
    </row>
    <row r="49" spans="1:3" ht="15" hidden="1" customHeight="1" x14ac:dyDescent="0.2">
      <c r="A49" s="7" t="s">
        <v>905</v>
      </c>
      <c r="B49" s="8">
        <f>COUNTIF('Outcome frameworks'!B:B,"*Sector support and development*")</f>
        <v>4</v>
      </c>
      <c r="C49" s="8">
        <f>COUNTIF('Standalone measures'!B:B,"*Sector support and development*")</f>
        <v>0</v>
      </c>
    </row>
    <row r="50" spans="1:3" ht="15" hidden="1" customHeight="1" x14ac:dyDescent="0.2">
      <c r="A50" s="7" t="s">
        <v>914</v>
      </c>
      <c r="B50" s="8">
        <f>COUNTIF('Outcome frameworks'!B:B,"*Community facilities*")</f>
        <v>4</v>
      </c>
      <c r="C50" s="8">
        <f>COUNTIF('Standalone measures'!B:B,"*Community facilities*")</f>
        <v>4</v>
      </c>
    </row>
    <row r="51" spans="1:3" ht="15" hidden="1" customHeight="1" x14ac:dyDescent="0.2">
      <c r="A51" s="7" t="s">
        <v>915</v>
      </c>
      <c r="B51" s="8">
        <f>COUNTIF('Outcome frameworks'!B:B,"*Digital*")</f>
        <v>1</v>
      </c>
      <c r="C51" s="8">
        <f>COUNTIF('Standalone measures'!B:B,"*Digital*")</f>
        <v>0</v>
      </c>
    </row>
    <row r="52" spans="1:3" ht="15" hidden="1" customHeight="1" x14ac:dyDescent="0.2">
      <c r="A52" s="7" t="s">
        <v>980</v>
      </c>
      <c r="B52" s="8">
        <f>COUNTIF('Outcome frameworks'!B:B,"*Other*")</f>
        <v>22</v>
      </c>
      <c r="C52" s="8">
        <f>COUNTIF('Standalone measures'!B:B,"*Other*")</f>
        <v>4</v>
      </c>
    </row>
    <row r="53" spans="1:3" ht="15" hidden="1" customHeight="1" x14ac:dyDescent="0.2">
      <c r="A53" s="9" t="s">
        <v>997</v>
      </c>
      <c r="B53" s="10">
        <f>COUNTA('Outcome frameworks'!E:E)-2</f>
        <v>69</v>
      </c>
      <c r="C53" s="10">
        <f>COUNTA('Standalone measures'!G:G)-3</f>
        <v>78</v>
      </c>
    </row>
    <row r="55" spans="1:3" x14ac:dyDescent="0.2">
      <c r="B55" s="15"/>
      <c r="C55" s="14"/>
    </row>
    <row r="56" spans="1:3" x14ac:dyDescent="0.2">
      <c r="B56" s="14"/>
    </row>
  </sheetData>
  <mergeCells count="1">
    <mergeCell ref="A3:C3"/>
  </mergeCells>
  <hyperlinks>
    <hyperlink ref="A5" location="'User Guide'!A1" display="Go to User Guide"/>
    <hyperlink ref="A8" location="Glossary!A1" display="Go to Glossary"/>
    <hyperlink ref="A9" location="Taxonomy!A1" display="Go to Taxonomy"/>
    <hyperlink ref="A6" location="'Outcome frameworks'!A1" display="Go to Outcome frameworks"/>
    <hyperlink ref="A7" location="'Standalone measures'!A1" display="Go to Standalone measures"/>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3"/>
  <sheetViews>
    <sheetView zoomScaleNormal="100" workbookViewId="0"/>
  </sheetViews>
  <sheetFormatPr defaultColWidth="9.140625" defaultRowHeight="14.25" x14ac:dyDescent="0.2"/>
  <cols>
    <col min="1" max="1" width="129.140625" style="16" customWidth="1"/>
    <col min="2" max="16384" width="9.140625" style="3"/>
  </cols>
  <sheetData>
    <row r="1" spans="1:8" s="43" customFormat="1" ht="30" x14ac:dyDescent="0.2">
      <c r="A1" s="42" t="s">
        <v>1101</v>
      </c>
    </row>
    <row r="3" spans="1:8" x14ac:dyDescent="0.2">
      <c r="A3" s="16" t="s">
        <v>1124</v>
      </c>
    </row>
    <row r="5" spans="1:8" s="2" customFormat="1" x14ac:dyDescent="0.2">
      <c r="A5" s="50" t="s">
        <v>1122</v>
      </c>
      <c r="D5" s="18"/>
      <c r="F5" s="19"/>
      <c r="H5" s="51"/>
    </row>
    <row r="6" spans="1:8" s="2" customFormat="1" x14ac:dyDescent="0.2">
      <c r="A6" s="50" t="s">
        <v>1123</v>
      </c>
      <c r="D6" s="18"/>
      <c r="F6" s="19"/>
      <c r="H6" s="51"/>
    </row>
    <row r="7" spans="1:8" s="2" customFormat="1" x14ac:dyDescent="0.2">
      <c r="A7" s="50" t="s">
        <v>1120</v>
      </c>
      <c r="D7" s="18"/>
      <c r="F7" s="19"/>
      <c r="H7" s="51"/>
    </row>
    <row r="8" spans="1:8" s="2" customFormat="1" x14ac:dyDescent="0.2">
      <c r="A8" s="50" t="s">
        <v>1121</v>
      </c>
      <c r="D8" s="18"/>
      <c r="F8" s="19"/>
      <c r="H8" s="51"/>
    </row>
    <row r="10" spans="1:8" ht="76.5" customHeight="1" x14ac:dyDescent="0.2">
      <c r="A10" s="49" t="s">
        <v>1056</v>
      </c>
    </row>
    <row r="11" spans="1:8" ht="409.5" customHeight="1" x14ac:dyDescent="0.2"/>
    <row r="12" spans="1:8" x14ac:dyDescent="0.2">
      <c r="A12" s="16" t="s">
        <v>1057</v>
      </c>
    </row>
    <row r="13" spans="1:8" ht="196.5" customHeight="1" x14ac:dyDescent="0.2"/>
    <row r="14" spans="1:8" hidden="1" x14ac:dyDescent="0.2">
      <c r="A14" s="2" t="s">
        <v>1055</v>
      </c>
    </row>
    <row r="15" spans="1:8" ht="28.5" x14ac:dyDescent="0.2">
      <c r="A15" s="2" t="s">
        <v>1058</v>
      </c>
    </row>
    <row r="16" spans="1:8" ht="315.75" customHeight="1" x14ac:dyDescent="0.2">
      <c r="A16" s="2"/>
    </row>
    <row r="17" spans="1:1" ht="85.5" x14ac:dyDescent="0.2">
      <c r="A17" s="2" t="s">
        <v>1100</v>
      </c>
    </row>
    <row r="20" spans="1:1" x14ac:dyDescent="0.2">
      <c r="A20" s="17"/>
    </row>
    <row r="21" spans="1:1" x14ac:dyDescent="0.2">
      <c r="A21" s="17"/>
    </row>
    <row r="22" spans="1:1" x14ac:dyDescent="0.2">
      <c r="A22" s="17"/>
    </row>
    <row r="23" spans="1:1" x14ac:dyDescent="0.2">
      <c r="A23" s="17"/>
    </row>
  </sheetData>
  <hyperlinks>
    <hyperlink ref="A7" location="Glossary!A1" display="Go to Glossary"/>
    <hyperlink ref="A8" location="Taxonomy!A1" display="Go to Taxonomy"/>
    <hyperlink ref="A5" location="'Outcome frameworks'!A1" display="Go to Outcome frameworks"/>
    <hyperlink ref="A6" location="'Standalone measures'!A1" display="Go to Standalone measures"/>
  </hyperlink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L80"/>
  <sheetViews>
    <sheetView zoomScaleNormal="100" workbookViewId="0">
      <pane ySplit="11" topLeftCell="A12" activePane="bottomLeft" state="frozen"/>
      <selection pane="bottomLeft"/>
    </sheetView>
  </sheetViews>
  <sheetFormatPr defaultColWidth="9.140625" defaultRowHeight="14.25" x14ac:dyDescent="0.2"/>
  <cols>
    <col min="1" max="1" width="57.42578125" style="2" customWidth="1"/>
    <col min="2" max="2" width="64.42578125" style="2" hidden="1" customWidth="1"/>
    <col min="3" max="3" width="53" style="2" hidden="1" customWidth="1"/>
    <col min="4" max="4" width="37" style="18" customWidth="1"/>
    <col min="5" max="5" width="24.28515625" style="2" customWidth="1"/>
    <col min="6" max="6" width="27.28515625" style="19" customWidth="1"/>
    <col min="7" max="7" width="39.85546875" style="2" customWidth="1"/>
    <col min="8" max="8" width="14.42578125" style="5" customWidth="1"/>
    <col min="9" max="9" width="90.42578125" style="2" customWidth="1"/>
    <col min="10" max="10" width="15.140625" style="2" customWidth="1"/>
    <col min="11" max="11" width="16" style="2" customWidth="1"/>
    <col min="12" max="12" width="42" style="2" customWidth="1"/>
    <col min="13" max="16384" width="9.140625" style="2"/>
  </cols>
  <sheetData>
    <row r="1" spans="1:12" s="43" customFormat="1" ht="30" x14ac:dyDescent="0.2">
      <c r="A1" s="46" t="s">
        <v>1106</v>
      </c>
    </row>
    <row r="2" spans="1:12" x14ac:dyDescent="0.2">
      <c r="A2" s="18"/>
    </row>
    <row r="3" spans="1:12" ht="14.1" customHeight="1" x14ac:dyDescent="0.2">
      <c r="A3" s="50" t="s">
        <v>1119</v>
      </c>
      <c r="D3" s="60" t="s">
        <v>1113</v>
      </c>
      <c r="E3" s="60"/>
      <c r="F3" s="60"/>
      <c r="G3" s="23"/>
      <c r="H3" s="23"/>
      <c r="I3" s="23"/>
    </row>
    <row r="4" spans="1:12" x14ac:dyDescent="0.2">
      <c r="A4" s="50" t="s">
        <v>1123</v>
      </c>
      <c r="D4" s="60"/>
      <c r="E4" s="60"/>
      <c r="F4" s="60"/>
      <c r="G4" s="23"/>
      <c r="H4" s="23"/>
      <c r="I4" s="23"/>
    </row>
    <row r="5" spans="1:12" x14ac:dyDescent="0.2">
      <c r="A5" s="50" t="s">
        <v>1120</v>
      </c>
      <c r="D5" s="60"/>
      <c r="E5" s="60"/>
      <c r="F5" s="60"/>
      <c r="G5" s="23"/>
      <c r="H5" s="23"/>
      <c r="I5" s="23"/>
    </row>
    <row r="6" spans="1:12" x14ac:dyDescent="0.2">
      <c r="A6" s="50" t="s">
        <v>1121</v>
      </c>
      <c r="D6" s="60"/>
      <c r="E6" s="60"/>
      <c r="F6" s="60"/>
      <c r="G6" s="23"/>
      <c r="H6" s="23"/>
      <c r="I6" s="23"/>
    </row>
    <row r="7" spans="1:12" x14ac:dyDescent="0.2">
      <c r="A7" s="50"/>
      <c r="D7" s="60"/>
      <c r="E7" s="60"/>
      <c r="F7" s="60"/>
      <c r="G7" s="23"/>
      <c r="H7" s="23"/>
      <c r="I7" s="23"/>
    </row>
    <row r="8" spans="1:12" x14ac:dyDescent="0.2">
      <c r="A8" s="50"/>
      <c r="D8" s="60"/>
      <c r="E8" s="60"/>
      <c r="F8" s="60"/>
      <c r="G8" s="23"/>
      <c r="H8" s="23"/>
      <c r="I8" s="23"/>
    </row>
    <row r="9" spans="1:12" ht="16.350000000000001" customHeight="1" x14ac:dyDescent="0.2">
      <c r="A9" s="18"/>
      <c r="D9" s="23"/>
      <c r="E9" s="23"/>
      <c r="F9" s="23"/>
      <c r="G9" s="23"/>
      <c r="H9" s="23"/>
      <c r="I9" s="23"/>
    </row>
    <row r="10" spans="1:12" hidden="1" x14ac:dyDescent="0.2">
      <c r="A10" s="18" t="s">
        <v>1074</v>
      </c>
      <c r="B10" s="2" t="s">
        <v>1075</v>
      </c>
      <c r="C10" s="2" t="s">
        <v>1076</v>
      </c>
      <c r="D10" s="18" t="s">
        <v>1077</v>
      </c>
      <c r="E10" s="2" t="s">
        <v>1078</v>
      </c>
      <c r="F10" s="19" t="s">
        <v>1079</v>
      </c>
      <c r="G10" s="2" t="s">
        <v>1080</v>
      </c>
      <c r="H10" s="5" t="s">
        <v>1081</v>
      </c>
      <c r="I10" s="2" t="s">
        <v>1082</v>
      </c>
      <c r="J10" s="2" t="s">
        <v>1083</v>
      </c>
      <c r="K10" s="2" t="s">
        <v>1084</v>
      </c>
      <c r="L10" s="2" t="s">
        <v>1085</v>
      </c>
    </row>
    <row r="11" spans="1:12" ht="45" x14ac:dyDescent="0.25">
      <c r="A11" s="56" t="s">
        <v>1064</v>
      </c>
      <c r="B11" s="56" t="s">
        <v>985</v>
      </c>
      <c r="C11" s="56" t="s">
        <v>1065</v>
      </c>
      <c r="D11" s="57" t="s">
        <v>1066</v>
      </c>
      <c r="E11" s="56" t="s">
        <v>0</v>
      </c>
      <c r="F11" s="58" t="s">
        <v>35</v>
      </c>
      <c r="G11" s="56" t="s">
        <v>850</v>
      </c>
      <c r="H11" s="55" t="s">
        <v>34</v>
      </c>
      <c r="I11" s="56" t="s">
        <v>851</v>
      </c>
      <c r="J11" s="56" t="s">
        <v>1061</v>
      </c>
      <c r="K11" s="56" t="s">
        <v>1</v>
      </c>
      <c r="L11" s="56" t="s">
        <v>880</v>
      </c>
    </row>
    <row r="12" spans="1:12" s="23" customFormat="1" ht="199.5" x14ac:dyDescent="0.25">
      <c r="A12" s="20" t="s">
        <v>494</v>
      </c>
      <c r="B12" s="20" t="s">
        <v>919</v>
      </c>
      <c r="C12" s="20" t="s">
        <v>7</v>
      </c>
      <c r="D12" s="21" t="s">
        <v>627</v>
      </c>
      <c r="E12" s="20" t="s">
        <v>348</v>
      </c>
      <c r="F12" s="22" t="s">
        <v>463</v>
      </c>
      <c r="G12" s="20" t="s">
        <v>243</v>
      </c>
      <c r="H12" s="8" t="s">
        <v>70</v>
      </c>
      <c r="I12" s="20" t="s">
        <v>426</v>
      </c>
      <c r="J12" s="20" t="s">
        <v>64</v>
      </c>
      <c r="K12" s="20" t="s">
        <v>67</v>
      </c>
      <c r="L12" s="8" t="s">
        <v>377</v>
      </c>
    </row>
    <row r="13" spans="1:12" ht="228" x14ac:dyDescent="0.25">
      <c r="A13" s="20" t="s">
        <v>545</v>
      </c>
      <c r="B13" s="20" t="s">
        <v>931</v>
      </c>
      <c r="C13" s="20" t="s">
        <v>10</v>
      </c>
      <c r="D13" s="21" t="s">
        <v>628</v>
      </c>
      <c r="E13" s="20" t="s">
        <v>258</v>
      </c>
      <c r="F13" s="22" t="s">
        <v>264</v>
      </c>
      <c r="G13" s="20" t="s">
        <v>266</v>
      </c>
      <c r="H13" s="8">
        <v>2010</v>
      </c>
      <c r="I13" s="20" t="s">
        <v>265</v>
      </c>
      <c r="J13" s="20" t="s">
        <v>64</v>
      </c>
      <c r="K13" s="21" t="s">
        <v>132</v>
      </c>
      <c r="L13" s="8" t="s">
        <v>259</v>
      </c>
    </row>
    <row r="14" spans="1:12" ht="185.25" x14ac:dyDescent="0.25">
      <c r="A14" s="20" t="s">
        <v>546</v>
      </c>
      <c r="B14" s="20" t="s">
        <v>933</v>
      </c>
      <c r="C14" s="20" t="s">
        <v>10</v>
      </c>
      <c r="D14" s="21" t="s">
        <v>629</v>
      </c>
      <c r="E14" s="20" t="s">
        <v>268</v>
      </c>
      <c r="F14" s="22" t="s">
        <v>272</v>
      </c>
      <c r="G14" s="20" t="s">
        <v>271</v>
      </c>
      <c r="H14" s="8">
        <v>2016</v>
      </c>
      <c r="I14" s="20" t="s">
        <v>270</v>
      </c>
      <c r="J14" s="20" t="s">
        <v>97</v>
      </c>
      <c r="K14" s="20" t="s">
        <v>132</v>
      </c>
      <c r="L14" s="8" t="s">
        <v>269</v>
      </c>
    </row>
    <row r="15" spans="1:12" ht="185.25" x14ac:dyDescent="0.25">
      <c r="A15" s="20" t="s">
        <v>9</v>
      </c>
      <c r="B15" s="20" t="s">
        <v>937</v>
      </c>
      <c r="C15" s="20" t="s">
        <v>9</v>
      </c>
      <c r="D15" s="21" t="s">
        <v>630</v>
      </c>
      <c r="E15" s="20" t="s">
        <v>159</v>
      </c>
      <c r="F15" s="22" t="s">
        <v>71</v>
      </c>
      <c r="G15" s="20" t="s">
        <v>72</v>
      </c>
      <c r="H15" s="8">
        <v>2017</v>
      </c>
      <c r="I15" s="20" t="s">
        <v>198</v>
      </c>
      <c r="J15" s="20" t="s">
        <v>64</v>
      </c>
      <c r="K15" s="20" t="s">
        <v>69</v>
      </c>
      <c r="L15" s="8" t="s">
        <v>47</v>
      </c>
    </row>
    <row r="16" spans="1:12" ht="213.75" x14ac:dyDescent="0.25">
      <c r="A16" s="20" t="s">
        <v>450</v>
      </c>
      <c r="B16" s="20" t="s">
        <v>936</v>
      </c>
      <c r="C16" s="20" t="s">
        <v>9</v>
      </c>
      <c r="D16" s="21" t="s">
        <v>630</v>
      </c>
      <c r="E16" s="20" t="s">
        <v>339</v>
      </c>
      <c r="F16" s="22" t="s">
        <v>449</v>
      </c>
      <c r="G16" s="20" t="s">
        <v>243</v>
      </c>
      <c r="H16" s="8" t="s">
        <v>70</v>
      </c>
      <c r="I16" s="20" t="s">
        <v>414</v>
      </c>
      <c r="J16" s="20" t="s">
        <v>64</v>
      </c>
      <c r="K16" s="20" t="s">
        <v>67</v>
      </c>
      <c r="L16" s="8" t="s">
        <v>368</v>
      </c>
    </row>
    <row r="17" spans="1:12" ht="199.5" x14ac:dyDescent="0.25">
      <c r="A17" s="21" t="s">
        <v>3</v>
      </c>
      <c r="B17" s="21" t="s">
        <v>909</v>
      </c>
      <c r="C17" s="21" t="s">
        <v>3</v>
      </c>
      <c r="D17" s="21" t="s">
        <v>631</v>
      </c>
      <c r="E17" s="21" t="s">
        <v>160</v>
      </c>
      <c r="F17" s="24" t="s">
        <v>91</v>
      </c>
      <c r="G17" s="21" t="s">
        <v>133</v>
      </c>
      <c r="H17" s="25">
        <v>2013</v>
      </c>
      <c r="I17" s="21" t="s">
        <v>1001</v>
      </c>
      <c r="J17" s="21" t="s">
        <v>64</v>
      </c>
      <c r="K17" s="21" t="s">
        <v>73</v>
      </c>
      <c r="L17" s="8" t="s">
        <v>44</v>
      </c>
    </row>
    <row r="18" spans="1:12" ht="185.25" x14ac:dyDescent="0.25">
      <c r="A18" s="20" t="s">
        <v>3</v>
      </c>
      <c r="B18" s="21" t="s">
        <v>909</v>
      </c>
      <c r="C18" s="20" t="s">
        <v>3</v>
      </c>
      <c r="D18" s="21" t="s">
        <v>86</v>
      </c>
      <c r="E18" s="20" t="s">
        <v>204</v>
      </c>
      <c r="F18" s="22" t="s">
        <v>234</v>
      </c>
      <c r="G18" s="20" t="s">
        <v>233</v>
      </c>
      <c r="H18" s="8">
        <v>2014</v>
      </c>
      <c r="I18" s="20" t="s">
        <v>1002</v>
      </c>
      <c r="J18" s="20" t="s">
        <v>97</v>
      </c>
      <c r="K18" s="20" t="s">
        <v>73</v>
      </c>
      <c r="L18" s="8" t="s">
        <v>235</v>
      </c>
    </row>
    <row r="19" spans="1:12" ht="71.25" x14ac:dyDescent="0.25">
      <c r="A19" s="20" t="s">
        <v>3</v>
      </c>
      <c r="B19" s="21" t="s">
        <v>909</v>
      </c>
      <c r="C19" s="20" t="s">
        <v>3</v>
      </c>
      <c r="D19" s="21" t="s">
        <v>632</v>
      </c>
      <c r="E19" s="20" t="s">
        <v>1003</v>
      </c>
      <c r="F19" s="22" t="s">
        <v>121</v>
      </c>
      <c r="G19" s="20" t="s">
        <v>123</v>
      </c>
      <c r="H19" s="8">
        <v>2017</v>
      </c>
      <c r="I19" s="20" t="s">
        <v>260</v>
      </c>
      <c r="J19" s="20" t="s">
        <v>97</v>
      </c>
      <c r="K19" s="21" t="s">
        <v>132</v>
      </c>
      <c r="L19" s="8" t="s">
        <v>124</v>
      </c>
    </row>
    <row r="20" spans="1:12" ht="156.75" x14ac:dyDescent="0.25">
      <c r="A20" s="20" t="s">
        <v>318</v>
      </c>
      <c r="B20" s="20" t="s">
        <v>956</v>
      </c>
      <c r="C20" s="20" t="s">
        <v>3</v>
      </c>
      <c r="D20" s="21" t="s">
        <v>86</v>
      </c>
      <c r="E20" s="20" t="s">
        <v>314</v>
      </c>
      <c r="F20" s="22" t="s">
        <v>315</v>
      </c>
      <c r="G20" s="20" t="s">
        <v>317</v>
      </c>
      <c r="H20" s="8">
        <v>2016</v>
      </c>
      <c r="I20" s="20" t="s">
        <v>938</v>
      </c>
      <c r="J20" s="20" t="s">
        <v>64</v>
      </c>
      <c r="K20" s="20" t="s">
        <v>73</v>
      </c>
      <c r="L20" s="8" t="s">
        <v>316</v>
      </c>
    </row>
    <row r="21" spans="1:12" ht="114" x14ac:dyDescent="0.25">
      <c r="A21" s="20" t="s">
        <v>135</v>
      </c>
      <c r="B21" s="20" t="s">
        <v>939</v>
      </c>
      <c r="C21" s="20" t="s">
        <v>9</v>
      </c>
      <c r="D21" s="26" t="s">
        <v>12</v>
      </c>
      <c r="E21" s="20" t="s">
        <v>52</v>
      </c>
      <c r="F21" s="22" t="s">
        <v>99</v>
      </c>
      <c r="G21" s="20" t="s">
        <v>96</v>
      </c>
      <c r="H21" s="8">
        <v>2017</v>
      </c>
      <c r="I21" s="20" t="s">
        <v>199</v>
      </c>
      <c r="J21" s="20" t="s">
        <v>97</v>
      </c>
      <c r="K21" s="20" t="s">
        <v>98</v>
      </c>
      <c r="L21" s="8" t="s">
        <v>53</v>
      </c>
    </row>
    <row r="22" spans="1:12" ht="128.25" x14ac:dyDescent="0.25">
      <c r="A22" s="20" t="s">
        <v>135</v>
      </c>
      <c r="B22" s="20" t="s">
        <v>935</v>
      </c>
      <c r="C22" s="20" t="s">
        <v>9</v>
      </c>
      <c r="D22" s="21" t="s">
        <v>86</v>
      </c>
      <c r="E22" s="20" t="s">
        <v>194</v>
      </c>
      <c r="F22" s="22" t="s">
        <v>203</v>
      </c>
      <c r="G22" s="20" t="s">
        <v>196</v>
      </c>
      <c r="H22" s="8">
        <v>2013</v>
      </c>
      <c r="I22" s="20" t="s">
        <v>202</v>
      </c>
      <c r="J22" s="20" t="s">
        <v>97</v>
      </c>
      <c r="K22" s="20" t="s">
        <v>73</v>
      </c>
      <c r="L22" s="8" t="s">
        <v>195</v>
      </c>
    </row>
    <row r="23" spans="1:12" ht="142.5" x14ac:dyDescent="0.25">
      <c r="A23" s="20" t="s">
        <v>275</v>
      </c>
      <c r="B23" s="20" t="s">
        <v>940</v>
      </c>
      <c r="C23" s="20" t="s">
        <v>1062</v>
      </c>
      <c r="D23" s="21" t="s">
        <v>841</v>
      </c>
      <c r="E23" s="20" t="s">
        <v>66</v>
      </c>
      <c r="F23" s="22" t="s">
        <v>122</v>
      </c>
      <c r="G23" s="20" t="s">
        <v>118</v>
      </c>
      <c r="H23" s="8">
        <v>2017</v>
      </c>
      <c r="I23" s="20" t="s">
        <v>197</v>
      </c>
      <c r="J23" s="20" t="s">
        <v>64</v>
      </c>
      <c r="K23" s="21" t="s">
        <v>73</v>
      </c>
      <c r="L23" s="8" t="s">
        <v>119</v>
      </c>
    </row>
    <row r="24" spans="1:12" ht="242.25" x14ac:dyDescent="0.25">
      <c r="A24" s="20" t="s">
        <v>549</v>
      </c>
      <c r="B24" s="20" t="s">
        <v>942</v>
      </c>
      <c r="C24" s="20" t="s">
        <v>1062</v>
      </c>
      <c r="D24" s="21" t="s">
        <v>12</v>
      </c>
      <c r="E24" s="20" t="s">
        <v>127</v>
      </c>
      <c r="F24" s="22" t="s">
        <v>131</v>
      </c>
      <c r="G24" s="20" t="s">
        <v>130</v>
      </c>
      <c r="H24" s="8">
        <v>2015</v>
      </c>
      <c r="I24" s="20" t="s">
        <v>1004</v>
      </c>
      <c r="J24" s="20" t="s">
        <v>64</v>
      </c>
      <c r="K24" s="20" t="s">
        <v>126</v>
      </c>
      <c r="L24" s="8" t="s">
        <v>125</v>
      </c>
    </row>
    <row r="25" spans="1:12" ht="156.75" x14ac:dyDescent="0.25">
      <c r="A25" s="20" t="s">
        <v>55</v>
      </c>
      <c r="B25" s="20" t="s">
        <v>943</v>
      </c>
      <c r="C25" s="20" t="s">
        <v>3</v>
      </c>
      <c r="D25" s="21" t="s">
        <v>842</v>
      </c>
      <c r="E25" s="20" t="s">
        <v>54</v>
      </c>
      <c r="F25" s="22" t="s">
        <v>68</v>
      </c>
      <c r="G25" s="20" t="s">
        <v>262</v>
      </c>
      <c r="H25" s="8">
        <v>2012</v>
      </c>
      <c r="I25" s="20" t="s">
        <v>200</v>
      </c>
      <c r="J25" s="20" t="s">
        <v>64</v>
      </c>
      <c r="K25" s="21" t="s">
        <v>73</v>
      </c>
      <c r="L25" s="8" t="s">
        <v>56</v>
      </c>
    </row>
    <row r="26" spans="1:12" ht="232.5" customHeight="1" x14ac:dyDescent="0.25">
      <c r="A26" s="20" t="s">
        <v>55</v>
      </c>
      <c r="B26" s="20" t="s">
        <v>944</v>
      </c>
      <c r="C26" s="20" t="s">
        <v>1062</v>
      </c>
      <c r="D26" s="21" t="s">
        <v>86</v>
      </c>
      <c r="E26" s="20" t="s">
        <v>188</v>
      </c>
      <c r="F26" s="22" t="s">
        <v>191</v>
      </c>
      <c r="G26" s="20" t="s">
        <v>190</v>
      </c>
      <c r="H26" s="8">
        <v>2011</v>
      </c>
      <c r="I26" s="20" t="s">
        <v>189</v>
      </c>
      <c r="J26" s="20" t="s">
        <v>64</v>
      </c>
      <c r="K26" s="20" t="s">
        <v>73</v>
      </c>
      <c r="L26" s="8" t="s">
        <v>192</v>
      </c>
    </row>
    <row r="27" spans="1:12" ht="258.75" customHeight="1" x14ac:dyDescent="0.25">
      <c r="A27" s="20" t="s">
        <v>244</v>
      </c>
      <c r="B27" s="20" t="s">
        <v>954</v>
      </c>
      <c r="C27" s="20" t="s">
        <v>1062</v>
      </c>
      <c r="D27" s="21" t="s">
        <v>90</v>
      </c>
      <c r="E27" s="20" t="s">
        <v>51</v>
      </c>
      <c r="F27" s="8" t="s">
        <v>49</v>
      </c>
      <c r="G27" s="20" t="s">
        <v>74</v>
      </c>
      <c r="H27" s="8">
        <v>2015</v>
      </c>
      <c r="I27" s="20" t="s">
        <v>1005</v>
      </c>
      <c r="J27" s="20" t="s">
        <v>64</v>
      </c>
      <c r="K27" s="20" t="s">
        <v>73</v>
      </c>
      <c r="L27" s="8" t="s">
        <v>50</v>
      </c>
    </row>
    <row r="28" spans="1:12" ht="342" x14ac:dyDescent="0.25">
      <c r="A28" s="20" t="s">
        <v>244</v>
      </c>
      <c r="B28" s="20" t="s">
        <v>958</v>
      </c>
      <c r="C28" s="20" t="s">
        <v>1062</v>
      </c>
      <c r="D28" s="21" t="s">
        <v>633</v>
      </c>
      <c r="E28" s="20" t="s">
        <v>128</v>
      </c>
      <c r="F28" s="8" t="s">
        <v>95</v>
      </c>
      <c r="G28" s="20" t="s">
        <v>94</v>
      </c>
      <c r="H28" s="8">
        <v>2015</v>
      </c>
      <c r="I28" s="20" t="s">
        <v>947</v>
      </c>
      <c r="J28" s="20" t="s">
        <v>64</v>
      </c>
      <c r="K28" s="20" t="s">
        <v>67</v>
      </c>
      <c r="L28" s="8" t="s">
        <v>48</v>
      </c>
    </row>
    <row r="29" spans="1:12" ht="313.5" x14ac:dyDescent="0.25">
      <c r="A29" s="20" t="s">
        <v>244</v>
      </c>
      <c r="B29" s="20" t="s">
        <v>958</v>
      </c>
      <c r="C29" s="20" t="s">
        <v>1062</v>
      </c>
      <c r="D29" s="21" t="s">
        <v>90</v>
      </c>
      <c r="E29" s="20" t="s">
        <v>163</v>
      </c>
      <c r="F29" s="8" t="s">
        <v>176</v>
      </c>
      <c r="G29" s="20" t="s">
        <v>133</v>
      </c>
      <c r="H29" s="8">
        <v>2013</v>
      </c>
      <c r="I29" s="20" t="s">
        <v>177</v>
      </c>
      <c r="J29" s="20" t="s">
        <v>64</v>
      </c>
      <c r="K29" s="20" t="s">
        <v>73</v>
      </c>
      <c r="L29" s="8" t="s">
        <v>164</v>
      </c>
    </row>
    <row r="30" spans="1:12" ht="270.75" x14ac:dyDescent="0.25">
      <c r="A30" s="20" t="s">
        <v>244</v>
      </c>
      <c r="B30" s="20" t="s">
        <v>960</v>
      </c>
      <c r="C30" s="20" t="s">
        <v>1062</v>
      </c>
      <c r="D30" s="21" t="s">
        <v>12</v>
      </c>
      <c r="E30" s="20" t="s">
        <v>257</v>
      </c>
      <c r="F30" s="22" t="s">
        <v>277</v>
      </c>
      <c r="G30" s="20" t="s">
        <v>276</v>
      </c>
      <c r="H30" s="8">
        <v>2007</v>
      </c>
      <c r="I30" s="20" t="s">
        <v>959</v>
      </c>
      <c r="J30" s="20" t="s">
        <v>64</v>
      </c>
      <c r="K30" s="20" t="s">
        <v>273</v>
      </c>
      <c r="L30" s="8" t="s">
        <v>274</v>
      </c>
    </row>
    <row r="31" spans="1:12" ht="213.75" x14ac:dyDescent="0.25">
      <c r="A31" s="20" t="s">
        <v>504</v>
      </c>
      <c r="B31" s="20" t="s">
        <v>949</v>
      </c>
      <c r="C31" s="20" t="s">
        <v>3</v>
      </c>
      <c r="D31" s="21" t="s">
        <v>843</v>
      </c>
      <c r="E31" s="20" t="s">
        <v>362</v>
      </c>
      <c r="F31" s="22" t="s">
        <v>479</v>
      </c>
      <c r="G31" s="20" t="s">
        <v>243</v>
      </c>
      <c r="H31" s="8" t="s">
        <v>70</v>
      </c>
      <c r="I31" s="20" t="s">
        <v>442</v>
      </c>
      <c r="J31" s="20" t="s">
        <v>64</v>
      </c>
      <c r="K31" s="20" t="s">
        <v>67</v>
      </c>
      <c r="L31" s="8" t="s">
        <v>392</v>
      </c>
    </row>
    <row r="32" spans="1:12" ht="213.75" x14ac:dyDescent="0.25">
      <c r="A32" s="20" t="s">
        <v>998</v>
      </c>
      <c r="B32" s="20" t="s">
        <v>979</v>
      </c>
      <c r="C32" s="20" t="s">
        <v>6</v>
      </c>
      <c r="D32" s="21" t="s">
        <v>83</v>
      </c>
      <c r="E32" s="20" t="s">
        <v>338</v>
      </c>
      <c r="F32" s="22" t="s">
        <v>447</v>
      </c>
      <c r="G32" s="20" t="s">
        <v>243</v>
      </c>
      <c r="H32" s="8" t="s">
        <v>70</v>
      </c>
      <c r="I32" s="20" t="s">
        <v>413</v>
      </c>
      <c r="J32" s="20" t="s">
        <v>64</v>
      </c>
      <c r="K32" s="20" t="s">
        <v>67</v>
      </c>
      <c r="L32" s="8" t="s">
        <v>367</v>
      </c>
    </row>
    <row r="33" spans="1:12" ht="242.25" x14ac:dyDescent="0.25">
      <c r="A33" s="20" t="s">
        <v>491</v>
      </c>
      <c r="B33" s="20" t="s">
        <v>962</v>
      </c>
      <c r="C33" s="20" t="s">
        <v>8</v>
      </c>
      <c r="D33" s="21" t="s">
        <v>634</v>
      </c>
      <c r="E33" s="20" t="s">
        <v>406</v>
      </c>
      <c r="F33" s="22" t="s">
        <v>459</v>
      </c>
      <c r="G33" s="20" t="s">
        <v>243</v>
      </c>
      <c r="H33" s="8" t="s">
        <v>70</v>
      </c>
      <c r="I33" s="20" t="s">
        <v>420</v>
      </c>
      <c r="J33" s="20" t="s">
        <v>64</v>
      </c>
      <c r="K33" s="20" t="s">
        <v>67</v>
      </c>
      <c r="L33" s="8" t="s">
        <v>371</v>
      </c>
    </row>
    <row r="34" spans="1:12" ht="256.5" x14ac:dyDescent="0.25">
      <c r="A34" s="20" t="s">
        <v>490</v>
      </c>
      <c r="B34" s="20" t="s">
        <v>945</v>
      </c>
      <c r="C34" s="20" t="s">
        <v>8</v>
      </c>
      <c r="D34" s="21" t="s">
        <v>635</v>
      </c>
      <c r="E34" s="20" t="s">
        <v>403</v>
      </c>
      <c r="F34" s="22" t="s">
        <v>456</v>
      </c>
      <c r="G34" s="20" t="s">
        <v>243</v>
      </c>
      <c r="H34" s="8" t="s">
        <v>70</v>
      </c>
      <c r="I34" s="20" t="s">
        <v>417</v>
      </c>
      <c r="J34" s="20" t="s">
        <v>64</v>
      </c>
      <c r="K34" s="20" t="s">
        <v>273</v>
      </c>
      <c r="L34" s="8" t="s">
        <v>371</v>
      </c>
    </row>
    <row r="35" spans="1:12" ht="270.75" x14ac:dyDescent="0.25">
      <c r="A35" s="20" t="s">
        <v>490</v>
      </c>
      <c r="B35" s="20" t="s">
        <v>963</v>
      </c>
      <c r="C35" s="20" t="s">
        <v>8</v>
      </c>
      <c r="D35" s="21" t="s">
        <v>634</v>
      </c>
      <c r="E35" s="20" t="s">
        <v>404</v>
      </c>
      <c r="F35" s="22" t="s">
        <v>457</v>
      </c>
      <c r="G35" s="20" t="s">
        <v>243</v>
      </c>
      <c r="H35" s="8" t="s">
        <v>70</v>
      </c>
      <c r="I35" s="20" t="s">
        <v>418</v>
      </c>
      <c r="J35" s="20" t="s">
        <v>64</v>
      </c>
      <c r="K35" s="20" t="s">
        <v>67</v>
      </c>
      <c r="L35" s="8" t="s">
        <v>371</v>
      </c>
    </row>
    <row r="36" spans="1:12" ht="228" x14ac:dyDescent="0.25">
      <c r="A36" s="20" t="s">
        <v>490</v>
      </c>
      <c r="B36" s="20" t="s">
        <v>965</v>
      </c>
      <c r="C36" s="20" t="s">
        <v>8</v>
      </c>
      <c r="D36" s="21" t="s">
        <v>634</v>
      </c>
      <c r="E36" s="20" t="s">
        <v>405</v>
      </c>
      <c r="F36" s="22" t="s">
        <v>458</v>
      </c>
      <c r="G36" s="20" t="s">
        <v>243</v>
      </c>
      <c r="H36" s="8" t="s">
        <v>70</v>
      </c>
      <c r="I36" s="20" t="s">
        <v>419</v>
      </c>
      <c r="J36" s="20" t="s">
        <v>64</v>
      </c>
      <c r="K36" s="20" t="s">
        <v>67</v>
      </c>
      <c r="L36" s="8" t="s">
        <v>371</v>
      </c>
    </row>
    <row r="37" spans="1:12" ht="242.25" x14ac:dyDescent="0.25">
      <c r="A37" s="20" t="s">
        <v>487</v>
      </c>
      <c r="B37" s="20" t="s">
        <v>932</v>
      </c>
      <c r="C37" s="20" t="s">
        <v>8</v>
      </c>
      <c r="D37" s="21" t="s">
        <v>634</v>
      </c>
      <c r="E37" s="20" t="s">
        <v>350</v>
      </c>
      <c r="F37" s="22" t="s">
        <v>465</v>
      </c>
      <c r="G37" s="20" t="s">
        <v>243</v>
      </c>
      <c r="H37" s="8" t="s">
        <v>70</v>
      </c>
      <c r="I37" s="20" t="s">
        <v>428</v>
      </c>
      <c r="J37" s="20" t="s">
        <v>64</v>
      </c>
      <c r="K37" s="20" t="s">
        <v>67</v>
      </c>
      <c r="L37" s="8" t="s">
        <v>379</v>
      </c>
    </row>
    <row r="38" spans="1:12" ht="256.5" x14ac:dyDescent="0.25">
      <c r="A38" s="20" t="s">
        <v>489</v>
      </c>
      <c r="B38" s="20" t="s">
        <v>950</v>
      </c>
      <c r="C38" s="20" t="s">
        <v>8</v>
      </c>
      <c r="D38" s="21" t="s">
        <v>89</v>
      </c>
      <c r="E38" s="20" t="s">
        <v>340</v>
      </c>
      <c r="F38" s="22" t="s">
        <v>455</v>
      </c>
      <c r="G38" s="20" t="s">
        <v>243</v>
      </c>
      <c r="H38" s="8" t="s">
        <v>70</v>
      </c>
      <c r="I38" s="20" t="s">
        <v>416</v>
      </c>
      <c r="J38" s="20" t="s">
        <v>64</v>
      </c>
      <c r="K38" s="20" t="s">
        <v>67</v>
      </c>
      <c r="L38" s="8" t="s">
        <v>370</v>
      </c>
    </row>
    <row r="39" spans="1:12" ht="128.25" x14ac:dyDescent="0.25">
      <c r="A39" s="20" t="s">
        <v>486</v>
      </c>
      <c r="B39" s="20" t="s">
        <v>964</v>
      </c>
      <c r="C39" s="20" t="s">
        <v>1062</v>
      </c>
      <c r="D39" s="21" t="s">
        <v>12</v>
      </c>
      <c r="E39" s="20" t="s">
        <v>46</v>
      </c>
      <c r="F39" s="22" t="s">
        <v>93</v>
      </c>
      <c r="G39" s="20" t="s">
        <v>92</v>
      </c>
      <c r="H39" s="8">
        <v>2014</v>
      </c>
      <c r="I39" s="20" t="s">
        <v>201</v>
      </c>
      <c r="J39" s="20" t="s">
        <v>64</v>
      </c>
      <c r="K39" s="20" t="s">
        <v>67</v>
      </c>
      <c r="L39" s="8" t="s">
        <v>45</v>
      </c>
    </row>
    <row r="40" spans="1:12" ht="242.25" x14ac:dyDescent="0.25">
      <c r="A40" s="20" t="s">
        <v>505</v>
      </c>
      <c r="B40" s="20" t="s">
        <v>966</v>
      </c>
      <c r="C40" s="20" t="s">
        <v>4</v>
      </c>
      <c r="D40" s="21" t="s">
        <v>636</v>
      </c>
      <c r="E40" s="20" t="s">
        <v>363</v>
      </c>
      <c r="F40" s="22" t="s">
        <v>480</v>
      </c>
      <c r="G40" s="20" t="s">
        <v>243</v>
      </c>
      <c r="H40" s="8" t="s">
        <v>70</v>
      </c>
      <c r="I40" s="20" t="s">
        <v>443</v>
      </c>
      <c r="J40" s="20" t="s">
        <v>64</v>
      </c>
      <c r="K40" s="20" t="s">
        <v>67</v>
      </c>
      <c r="L40" s="8" t="s">
        <v>393</v>
      </c>
    </row>
    <row r="41" spans="1:12" ht="213.75" x14ac:dyDescent="0.25">
      <c r="A41" s="20" t="s">
        <v>503</v>
      </c>
      <c r="B41" s="20" t="s">
        <v>967</v>
      </c>
      <c r="C41" s="20" t="s">
        <v>4</v>
      </c>
      <c r="D41" s="21" t="s">
        <v>637</v>
      </c>
      <c r="E41" s="20" t="s">
        <v>359</v>
      </c>
      <c r="F41" s="22" t="s">
        <v>477</v>
      </c>
      <c r="G41" s="20" t="s">
        <v>243</v>
      </c>
      <c r="H41" s="8" t="s">
        <v>70</v>
      </c>
      <c r="I41" s="20" t="s">
        <v>440</v>
      </c>
      <c r="J41" s="20" t="s">
        <v>64</v>
      </c>
      <c r="K41" s="20" t="s">
        <v>67</v>
      </c>
      <c r="L41" s="8" t="s">
        <v>389</v>
      </c>
    </row>
    <row r="42" spans="1:12" ht="270.75" x14ac:dyDescent="0.25">
      <c r="A42" s="20" t="s">
        <v>492</v>
      </c>
      <c r="B42" s="20" t="s">
        <v>968</v>
      </c>
      <c r="C42" s="20" t="s">
        <v>4</v>
      </c>
      <c r="D42" s="21" t="s">
        <v>637</v>
      </c>
      <c r="E42" s="20" t="s">
        <v>343</v>
      </c>
      <c r="F42" s="20" t="s">
        <v>451</v>
      </c>
      <c r="G42" s="20" t="s">
        <v>243</v>
      </c>
      <c r="H42" s="8" t="s">
        <v>70</v>
      </c>
      <c r="I42" s="20" t="s">
        <v>421</v>
      </c>
      <c r="J42" s="20" t="s">
        <v>64</v>
      </c>
      <c r="K42" s="20" t="s">
        <v>67</v>
      </c>
      <c r="L42" s="8" t="s">
        <v>372</v>
      </c>
    </row>
    <row r="43" spans="1:12" ht="270.75" x14ac:dyDescent="0.25">
      <c r="A43" s="20" t="s">
        <v>548</v>
      </c>
      <c r="B43" s="20" t="s">
        <v>968</v>
      </c>
      <c r="C43" s="20" t="s">
        <v>9</v>
      </c>
      <c r="D43" s="21" t="s">
        <v>844</v>
      </c>
      <c r="E43" s="20" t="s">
        <v>345</v>
      </c>
      <c r="F43" s="22" t="s">
        <v>460</v>
      </c>
      <c r="G43" s="20" t="s">
        <v>243</v>
      </c>
      <c r="H43" s="8" t="s">
        <v>70</v>
      </c>
      <c r="I43" s="20" t="s">
        <v>423</v>
      </c>
      <c r="J43" s="20" t="s">
        <v>64</v>
      </c>
      <c r="K43" s="20" t="s">
        <v>67</v>
      </c>
      <c r="L43" s="8" t="s">
        <v>374</v>
      </c>
    </row>
    <row r="44" spans="1:12" ht="142.5" x14ac:dyDescent="0.25">
      <c r="A44" s="20" t="s">
        <v>509</v>
      </c>
      <c r="B44" s="20" t="s">
        <v>952</v>
      </c>
      <c r="C44" s="20" t="s">
        <v>5</v>
      </c>
      <c r="D44" s="21" t="s">
        <v>638</v>
      </c>
      <c r="E44" s="20" t="s">
        <v>325</v>
      </c>
      <c r="F44" s="22" t="s">
        <v>507</v>
      </c>
      <c r="G44" s="20" t="s">
        <v>336</v>
      </c>
      <c r="H44" s="8">
        <v>2014</v>
      </c>
      <c r="I44" s="20" t="s">
        <v>511</v>
      </c>
      <c r="J44" s="20" t="s">
        <v>64</v>
      </c>
      <c r="K44" s="20" t="s">
        <v>73</v>
      </c>
      <c r="L44" s="8" t="s">
        <v>326</v>
      </c>
    </row>
    <row r="45" spans="1:12" ht="114" x14ac:dyDescent="0.25">
      <c r="A45" s="20" t="s">
        <v>509</v>
      </c>
      <c r="B45" s="20" t="s">
        <v>1006</v>
      </c>
      <c r="C45" s="20" t="s">
        <v>5</v>
      </c>
      <c r="D45" s="21" t="s">
        <v>86</v>
      </c>
      <c r="E45" s="20" t="s">
        <v>327</v>
      </c>
      <c r="F45" s="22" t="s">
        <v>510</v>
      </c>
      <c r="G45" s="20" t="s">
        <v>336</v>
      </c>
      <c r="H45" s="8">
        <v>2014</v>
      </c>
      <c r="I45" s="20" t="s">
        <v>508</v>
      </c>
      <c r="J45" s="20" t="s">
        <v>64</v>
      </c>
      <c r="K45" s="20" t="s">
        <v>73</v>
      </c>
      <c r="L45" s="8" t="s">
        <v>328</v>
      </c>
    </row>
    <row r="46" spans="1:12" ht="156.75" x14ac:dyDescent="0.25">
      <c r="A46" s="20" t="s">
        <v>509</v>
      </c>
      <c r="B46" s="20" t="s">
        <v>951</v>
      </c>
      <c r="C46" s="20" t="s">
        <v>5</v>
      </c>
      <c r="D46" s="21" t="s">
        <v>833</v>
      </c>
      <c r="E46" s="20" t="s">
        <v>512</v>
      </c>
      <c r="F46" s="22" t="s">
        <v>507</v>
      </c>
      <c r="G46" s="20" t="s">
        <v>336</v>
      </c>
      <c r="H46" s="8">
        <v>2014</v>
      </c>
      <c r="I46" s="20" t="s">
        <v>514</v>
      </c>
      <c r="J46" s="20" t="s">
        <v>64</v>
      </c>
      <c r="K46" s="20" t="s">
        <v>73</v>
      </c>
      <c r="L46" s="8" t="s">
        <v>329</v>
      </c>
    </row>
    <row r="47" spans="1:12" ht="128.25" x14ac:dyDescent="0.25">
      <c r="A47" s="20" t="s">
        <v>509</v>
      </c>
      <c r="B47" s="20" t="s">
        <v>952</v>
      </c>
      <c r="C47" s="20" t="s">
        <v>5</v>
      </c>
      <c r="D47" s="21" t="s">
        <v>87</v>
      </c>
      <c r="E47" s="20" t="s">
        <v>330</v>
      </c>
      <c r="F47" s="22" t="s">
        <v>515</v>
      </c>
      <c r="G47" s="20" t="s">
        <v>336</v>
      </c>
      <c r="H47" s="8">
        <v>2014</v>
      </c>
      <c r="I47" s="20" t="s">
        <v>513</v>
      </c>
      <c r="J47" s="20" t="s">
        <v>64</v>
      </c>
      <c r="K47" s="20" t="s">
        <v>73</v>
      </c>
      <c r="L47" s="8" t="s">
        <v>331</v>
      </c>
    </row>
    <row r="48" spans="1:12" ht="142.5" x14ac:dyDescent="0.25">
      <c r="A48" s="20" t="s">
        <v>509</v>
      </c>
      <c r="B48" s="20" t="s">
        <v>969</v>
      </c>
      <c r="C48" s="20" t="s">
        <v>5</v>
      </c>
      <c r="D48" s="21" t="s">
        <v>193</v>
      </c>
      <c r="E48" s="20" t="s">
        <v>332</v>
      </c>
      <c r="F48" s="22" t="s">
        <v>516</v>
      </c>
      <c r="G48" s="20" t="s">
        <v>336</v>
      </c>
      <c r="H48" s="8">
        <v>2014</v>
      </c>
      <c r="I48" s="20" t="s">
        <v>517</v>
      </c>
      <c r="J48" s="20" t="s">
        <v>64</v>
      </c>
      <c r="K48" s="20" t="s">
        <v>73</v>
      </c>
      <c r="L48" s="8" t="s">
        <v>333</v>
      </c>
    </row>
    <row r="49" spans="1:12" ht="142.5" x14ac:dyDescent="0.25">
      <c r="A49" s="20" t="s">
        <v>509</v>
      </c>
      <c r="B49" s="20" t="s">
        <v>969</v>
      </c>
      <c r="C49" s="20" t="s">
        <v>5</v>
      </c>
      <c r="D49" s="21" t="s">
        <v>193</v>
      </c>
      <c r="E49" s="20" t="s">
        <v>334</v>
      </c>
      <c r="F49" s="22" t="s">
        <v>507</v>
      </c>
      <c r="G49" s="20" t="s">
        <v>336</v>
      </c>
      <c r="H49" s="8">
        <v>2014</v>
      </c>
      <c r="I49" s="20" t="s">
        <v>518</v>
      </c>
      <c r="J49" s="20" t="s">
        <v>64</v>
      </c>
      <c r="K49" s="20" t="s">
        <v>73</v>
      </c>
      <c r="L49" s="8" t="s">
        <v>335</v>
      </c>
    </row>
    <row r="50" spans="1:12" ht="199.5" x14ac:dyDescent="0.25">
      <c r="A50" s="20" t="s">
        <v>484</v>
      </c>
      <c r="B50" s="20" t="s">
        <v>973</v>
      </c>
      <c r="C50" s="20" t="s">
        <v>1062</v>
      </c>
      <c r="D50" s="21" t="s">
        <v>632</v>
      </c>
      <c r="E50" s="20" t="s">
        <v>344</v>
      </c>
      <c r="F50" s="22" t="s">
        <v>453</v>
      </c>
      <c r="G50" s="20" t="s">
        <v>243</v>
      </c>
      <c r="H50" s="8" t="s">
        <v>70</v>
      </c>
      <c r="I50" s="20" t="s">
        <v>422</v>
      </c>
      <c r="J50" s="20" t="s">
        <v>64</v>
      </c>
      <c r="K50" s="20" t="s">
        <v>67</v>
      </c>
      <c r="L50" s="8" t="s">
        <v>373</v>
      </c>
    </row>
    <row r="51" spans="1:12" ht="228" x14ac:dyDescent="0.25">
      <c r="A51" s="20" t="s">
        <v>7</v>
      </c>
      <c r="B51" s="20" t="s">
        <v>932</v>
      </c>
      <c r="C51" s="20" t="s">
        <v>7</v>
      </c>
      <c r="D51" s="21" t="s">
        <v>639</v>
      </c>
      <c r="E51" s="20" t="s">
        <v>337</v>
      </c>
      <c r="F51" s="22" t="s">
        <v>448</v>
      </c>
      <c r="G51" s="20" t="s">
        <v>243</v>
      </c>
      <c r="H51" s="8" t="s">
        <v>70</v>
      </c>
      <c r="I51" s="20" t="s">
        <v>411</v>
      </c>
      <c r="J51" s="20" t="s">
        <v>64</v>
      </c>
      <c r="K51" s="20" t="s">
        <v>67</v>
      </c>
      <c r="L51" s="8" t="s">
        <v>365</v>
      </c>
    </row>
    <row r="52" spans="1:12" ht="242.25" x14ac:dyDescent="0.25">
      <c r="A52" s="20" t="s">
        <v>7</v>
      </c>
      <c r="B52" s="20" t="s">
        <v>948</v>
      </c>
      <c r="C52" s="20" t="s">
        <v>7</v>
      </c>
      <c r="D52" s="21" t="s">
        <v>840</v>
      </c>
      <c r="E52" s="20" t="s">
        <v>342</v>
      </c>
      <c r="F52" s="22" t="s">
        <v>446</v>
      </c>
      <c r="G52" s="20" t="s">
        <v>243</v>
      </c>
      <c r="H52" s="8" t="s">
        <v>70</v>
      </c>
      <c r="I52" s="20" t="s">
        <v>412</v>
      </c>
      <c r="J52" s="20" t="s">
        <v>64</v>
      </c>
      <c r="K52" s="20" t="s">
        <v>67</v>
      </c>
      <c r="L52" s="8" t="s">
        <v>366</v>
      </c>
    </row>
    <row r="53" spans="1:12" ht="213.75" x14ac:dyDescent="0.25">
      <c r="A53" s="20" t="s">
        <v>483</v>
      </c>
      <c r="B53" s="20" t="s">
        <v>974</v>
      </c>
      <c r="C53" s="20" t="s">
        <v>3</v>
      </c>
      <c r="D53" s="21" t="s">
        <v>278</v>
      </c>
      <c r="E53" s="20" t="s">
        <v>364</v>
      </c>
      <c r="F53" s="22" t="s">
        <v>452</v>
      </c>
      <c r="G53" s="20" t="s">
        <v>243</v>
      </c>
      <c r="H53" s="8" t="s">
        <v>70</v>
      </c>
      <c r="I53" s="20" t="s">
        <v>445</v>
      </c>
      <c r="J53" s="20" t="s">
        <v>64</v>
      </c>
      <c r="K53" s="20" t="s">
        <v>67</v>
      </c>
      <c r="L53" s="8" t="s">
        <v>394</v>
      </c>
    </row>
    <row r="54" spans="1:12" ht="256.5" x14ac:dyDescent="0.25">
      <c r="A54" s="20" t="s">
        <v>499</v>
      </c>
      <c r="B54" s="20" t="s">
        <v>976</v>
      </c>
      <c r="C54" s="20" t="s">
        <v>3</v>
      </c>
      <c r="D54" s="21" t="s">
        <v>845</v>
      </c>
      <c r="E54" s="20" t="s">
        <v>357</v>
      </c>
      <c r="F54" s="22" t="s">
        <v>472</v>
      </c>
      <c r="G54" s="20" t="s">
        <v>243</v>
      </c>
      <c r="H54" s="8" t="s">
        <v>70</v>
      </c>
      <c r="I54" s="20" t="s">
        <v>436</v>
      </c>
      <c r="J54" s="20" t="s">
        <v>64</v>
      </c>
      <c r="K54" s="20" t="s">
        <v>67</v>
      </c>
      <c r="L54" s="8" t="s">
        <v>386</v>
      </c>
    </row>
    <row r="55" spans="1:12" ht="270.75" x14ac:dyDescent="0.25">
      <c r="A55" s="20" t="s">
        <v>493</v>
      </c>
      <c r="B55" s="20" t="s">
        <v>977</v>
      </c>
      <c r="C55" s="20" t="s">
        <v>7</v>
      </c>
      <c r="D55" s="21" t="s">
        <v>640</v>
      </c>
      <c r="E55" s="20" t="s">
        <v>347</v>
      </c>
      <c r="F55" s="22" t="s">
        <v>462</v>
      </c>
      <c r="G55" s="20" t="s">
        <v>243</v>
      </c>
      <c r="H55" s="8" t="s">
        <v>70</v>
      </c>
      <c r="I55" s="20" t="s">
        <v>425</v>
      </c>
      <c r="J55" s="20" t="s">
        <v>64</v>
      </c>
      <c r="K55" s="20" t="s">
        <v>67</v>
      </c>
      <c r="L55" s="8" t="s">
        <v>376</v>
      </c>
    </row>
    <row r="56" spans="1:12" ht="242.25" x14ac:dyDescent="0.25">
      <c r="A56" s="20" t="s">
        <v>506</v>
      </c>
      <c r="B56" s="20" t="s">
        <v>978</v>
      </c>
      <c r="C56" s="20" t="s">
        <v>7</v>
      </c>
      <c r="D56" s="21" t="s">
        <v>12</v>
      </c>
      <c r="E56" s="20" t="s">
        <v>361</v>
      </c>
      <c r="F56" s="22" t="s">
        <v>481</v>
      </c>
      <c r="G56" s="20" t="s">
        <v>243</v>
      </c>
      <c r="H56" s="8" t="s">
        <v>70</v>
      </c>
      <c r="I56" s="20" t="s">
        <v>444</v>
      </c>
      <c r="J56" s="20" t="s">
        <v>64</v>
      </c>
      <c r="K56" s="20" t="s">
        <v>67</v>
      </c>
      <c r="L56" s="8" t="s">
        <v>391</v>
      </c>
    </row>
    <row r="57" spans="1:12" ht="213.75" x14ac:dyDescent="0.25">
      <c r="A57" s="20" t="s">
        <v>482</v>
      </c>
      <c r="B57" s="20" t="s">
        <v>921</v>
      </c>
      <c r="C57" s="20" t="s">
        <v>1062</v>
      </c>
      <c r="D57" s="21" t="s">
        <v>193</v>
      </c>
      <c r="E57" s="20" t="s">
        <v>355</v>
      </c>
      <c r="F57" s="22" t="s">
        <v>470</v>
      </c>
      <c r="G57" s="20" t="s">
        <v>243</v>
      </c>
      <c r="H57" s="8" t="s">
        <v>70</v>
      </c>
      <c r="I57" s="20" t="s">
        <v>434</v>
      </c>
      <c r="J57" s="20" t="s">
        <v>64</v>
      </c>
      <c r="K57" s="20" t="s">
        <v>67</v>
      </c>
      <c r="L57" s="8" t="s">
        <v>384</v>
      </c>
    </row>
    <row r="58" spans="1:12" ht="256.5" x14ac:dyDescent="0.25">
      <c r="A58" s="20" t="s">
        <v>482</v>
      </c>
      <c r="B58" s="20" t="s">
        <v>932</v>
      </c>
      <c r="C58" s="20" t="s">
        <v>7</v>
      </c>
      <c r="D58" s="21" t="s">
        <v>641</v>
      </c>
      <c r="E58" s="20" t="s">
        <v>356</v>
      </c>
      <c r="F58" s="22" t="s">
        <v>471</v>
      </c>
      <c r="G58" s="20" t="s">
        <v>243</v>
      </c>
      <c r="H58" s="8" t="s">
        <v>70</v>
      </c>
      <c r="I58" s="20" t="s">
        <v>435</v>
      </c>
      <c r="J58" s="20" t="s">
        <v>64</v>
      </c>
      <c r="K58" s="20" t="s">
        <v>67</v>
      </c>
      <c r="L58" s="8" t="s">
        <v>385</v>
      </c>
    </row>
    <row r="59" spans="1:12" ht="228" x14ac:dyDescent="0.25">
      <c r="A59" s="20" t="s">
        <v>500</v>
      </c>
      <c r="B59" s="20" t="s">
        <v>953</v>
      </c>
      <c r="C59" s="20" t="s">
        <v>6</v>
      </c>
      <c r="D59" s="21" t="s">
        <v>278</v>
      </c>
      <c r="E59" s="20" t="s">
        <v>409</v>
      </c>
      <c r="F59" s="22" t="s">
        <v>473</v>
      </c>
      <c r="G59" s="20" t="s">
        <v>243</v>
      </c>
      <c r="H59" s="8" t="s">
        <v>70</v>
      </c>
      <c r="I59" s="20" t="s">
        <v>437</v>
      </c>
      <c r="J59" s="20" t="s">
        <v>64</v>
      </c>
      <c r="K59" s="20" t="s">
        <v>67</v>
      </c>
      <c r="L59" s="8" t="s">
        <v>387</v>
      </c>
    </row>
    <row r="60" spans="1:12" ht="185.25" x14ac:dyDescent="0.25">
      <c r="A60" s="20" t="s">
        <v>408</v>
      </c>
      <c r="B60" s="20" t="s">
        <v>932</v>
      </c>
      <c r="C60" s="20" t="s">
        <v>6</v>
      </c>
      <c r="D60" s="21" t="s">
        <v>193</v>
      </c>
      <c r="E60" s="20" t="s">
        <v>354</v>
      </c>
      <c r="F60" s="22" t="s">
        <v>469</v>
      </c>
      <c r="G60" s="20" t="s">
        <v>243</v>
      </c>
      <c r="H60" s="8" t="s">
        <v>70</v>
      </c>
      <c r="I60" s="20" t="s">
        <v>433</v>
      </c>
      <c r="J60" s="20" t="s">
        <v>64</v>
      </c>
      <c r="K60" s="20" t="s">
        <v>67</v>
      </c>
      <c r="L60" s="8" t="s">
        <v>383</v>
      </c>
    </row>
    <row r="61" spans="1:12" ht="228" x14ac:dyDescent="0.25">
      <c r="A61" s="20" t="s">
        <v>496</v>
      </c>
      <c r="B61" s="20" t="s">
        <v>932</v>
      </c>
      <c r="C61" s="20" t="s">
        <v>6</v>
      </c>
      <c r="D61" s="21" t="s">
        <v>87</v>
      </c>
      <c r="E61" s="20" t="s">
        <v>351</v>
      </c>
      <c r="F61" s="22" t="s">
        <v>466</v>
      </c>
      <c r="G61" s="20" t="s">
        <v>243</v>
      </c>
      <c r="H61" s="8" t="s">
        <v>70</v>
      </c>
      <c r="I61" s="20" t="s">
        <v>429</v>
      </c>
      <c r="J61" s="20" t="s">
        <v>64</v>
      </c>
      <c r="K61" s="20" t="s">
        <v>67</v>
      </c>
      <c r="L61" s="8" t="s">
        <v>380</v>
      </c>
    </row>
    <row r="62" spans="1:12" ht="256.5" x14ac:dyDescent="0.25">
      <c r="A62" s="20" t="s">
        <v>496</v>
      </c>
      <c r="B62" s="20" t="s">
        <v>932</v>
      </c>
      <c r="C62" s="20" t="s">
        <v>6</v>
      </c>
      <c r="D62" s="21" t="s">
        <v>82</v>
      </c>
      <c r="E62" s="20" t="s">
        <v>360</v>
      </c>
      <c r="F62" s="22" t="s">
        <v>478</v>
      </c>
      <c r="G62" s="20" t="s">
        <v>243</v>
      </c>
      <c r="H62" s="8" t="s">
        <v>70</v>
      </c>
      <c r="I62" s="20" t="s">
        <v>441</v>
      </c>
      <c r="J62" s="20" t="s">
        <v>64</v>
      </c>
      <c r="K62" s="20" t="s">
        <v>67</v>
      </c>
      <c r="L62" s="8" t="s">
        <v>390</v>
      </c>
    </row>
    <row r="63" spans="1:12" ht="242.25" x14ac:dyDescent="0.25">
      <c r="A63" s="20" t="s">
        <v>495</v>
      </c>
      <c r="B63" s="20" t="s">
        <v>975</v>
      </c>
      <c r="C63" s="20" t="s">
        <v>1062</v>
      </c>
      <c r="D63" s="21" t="s">
        <v>642</v>
      </c>
      <c r="E63" s="20" t="s">
        <v>349</v>
      </c>
      <c r="F63" s="22" t="s">
        <v>464</v>
      </c>
      <c r="G63" s="20" t="s">
        <v>243</v>
      </c>
      <c r="H63" s="8" t="s">
        <v>70</v>
      </c>
      <c r="I63" s="20" t="s">
        <v>427</v>
      </c>
      <c r="J63" s="20" t="s">
        <v>64</v>
      </c>
      <c r="K63" s="20" t="s">
        <v>67</v>
      </c>
      <c r="L63" s="8" t="s">
        <v>378</v>
      </c>
    </row>
    <row r="64" spans="1:12" ht="256.5" x14ac:dyDescent="0.25">
      <c r="A64" s="20" t="s">
        <v>485</v>
      </c>
      <c r="B64" s="20" t="s">
        <v>972</v>
      </c>
      <c r="C64" s="20" t="s">
        <v>7</v>
      </c>
      <c r="D64" s="21" t="s">
        <v>643</v>
      </c>
      <c r="E64" s="20" t="s">
        <v>346</v>
      </c>
      <c r="F64" s="22" t="s">
        <v>461</v>
      </c>
      <c r="G64" s="20" t="s">
        <v>243</v>
      </c>
      <c r="H64" s="8" t="s">
        <v>70</v>
      </c>
      <c r="I64" s="20" t="s">
        <v>424</v>
      </c>
      <c r="J64" s="20" t="s">
        <v>64</v>
      </c>
      <c r="K64" s="20" t="s">
        <v>67</v>
      </c>
      <c r="L64" s="8" t="s">
        <v>375</v>
      </c>
    </row>
    <row r="65" spans="1:12" ht="270.75" x14ac:dyDescent="0.25">
      <c r="A65" s="20" t="s">
        <v>488</v>
      </c>
      <c r="B65" s="20" t="s">
        <v>971</v>
      </c>
      <c r="C65" s="20" t="s">
        <v>6</v>
      </c>
      <c r="D65" s="21" t="s">
        <v>644</v>
      </c>
      <c r="E65" s="20" t="s">
        <v>341</v>
      </c>
      <c r="F65" s="22" t="s">
        <v>454</v>
      </c>
      <c r="G65" s="20" t="s">
        <v>243</v>
      </c>
      <c r="H65" s="8" t="s">
        <v>70</v>
      </c>
      <c r="I65" s="20" t="s">
        <v>415</v>
      </c>
      <c r="J65" s="20" t="s">
        <v>64</v>
      </c>
      <c r="K65" s="20" t="s">
        <v>67</v>
      </c>
      <c r="L65" s="8" t="s">
        <v>369</v>
      </c>
    </row>
    <row r="66" spans="1:12" ht="256.5" x14ac:dyDescent="0.25">
      <c r="A66" s="8" t="s">
        <v>475</v>
      </c>
      <c r="B66" s="8" t="s">
        <v>932</v>
      </c>
      <c r="C66" s="8" t="s">
        <v>6</v>
      </c>
      <c r="D66" s="21" t="s">
        <v>645</v>
      </c>
      <c r="E66" s="20" t="s">
        <v>353</v>
      </c>
      <c r="F66" s="22" t="s">
        <v>468</v>
      </c>
      <c r="G66" s="20" t="s">
        <v>243</v>
      </c>
      <c r="H66" s="8" t="s">
        <v>70</v>
      </c>
      <c r="I66" s="20" t="s">
        <v>432</v>
      </c>
      <c r="J66" s="20" t="s">
        <v>64</v>
      </c>
      <c r="K66" s="20" t="s">
        <v>67</v>
      </c>
      <c r="L66" s="8" t="s">
        <v>382</v>
      </c>
    </row>
    <row r="67" spans="1:12" ht="213.75" x14ac:dyDescent="0.25">
      <c r="A67" s="20" t="s">
        <v>502</v>
      </c>
      <c r="B67" s="20" t="s">
        <v>948</v>
      </c>
      <c r="C67" s="20" t="s">
        <v>6</v>
      </c>
      <c r="D67" s="21" t="s">
        <v>193</v>
      </c>
      <c r="E67" s="20" t="s">
        <v>358</v>
      </c>
      <c r="F67" s="22" t="s">
        <v>476</v>
      </c>
      <c r="G67" s="20" t="s">
        <v>243</v>
      </c>
      <c r="H67" s="8" t="s">
        <v>70</v>
      </c>
      <c r="I67" s="20" t="s">
        <v>439</v>
      </c>
      <c r="J67" s="20" t="s">
        <v>64</v>
      </c>
      <c r="K67" s="20" t="s">
        <v>67</v>
      </c>
      <c r="L67" s="8" t="s">
        <v>388</v>
      </c>
    </row>
    <row r="68" spans="1:12" ht="256.5" x14ac:dyDescent="0.25">
      <c r="A68" s="8" t="s">
        <v>498</v>
      </c>
      <c r="B68" s="8" t="s">
        <v>957</v>
      </c>
      <c r="C68" s="8" t="s">
        <v>7</v>
      </c>
      <c r="D68" s="21" t="s">
        <v>645</v>
      </c>
      <c r="E68" s="20" t="s">
        <v>407</v>
      </c>
      <c r="F68" s="22" t="s">
        <v>462</v>
      </c>
      <c r="G68" s="20" t="s">
        <v>243</v>
      </c>
      <c r="H68" s="8" t="s">
        <v>70</v>
      </c>
      <c r="I68" s="20" t="s">
        <v>431</v>
      </c>
      <c r="J68" s="20" t="s">
        <v>64</v>
      </c>
      <c r="K68" s="20" t="s">
        <v>67</v>
      </c>
      <c r="L68" s="8" t="s">
        <v>376</v>
      </c>
    </row>
    <row r="69" spans="1:12" ht="142.5" x14ac:dyDescent="0.25">
      <c r="A69" s="8" t="s">
        <v>475</v>
      </c>
      <c r="B69" s="8" t="s">
        <v>970</v>
      </c>
      <c r="C69" s="8" t="s">
        <v>7</v>
      </c>
      <c r="D69" s="21" t="s">
        <v>811</v>
      </c>
      <c r="E69" s="20" t="s">
        <v>814</v>
      </c>
      <c r="F69" s="22" t="s">
        <v>813</v>
      </c>
      <c r="G69" s="20" t="s">
        <v>812</v>
      </c>
      <c r="H69" s="8">
        <v>2008</v>
      </c>
      <c r="I69" s="20" t="s">
        <v>1007</v>
      </c>
      <c r="J69" s="20" t="s">
        <v>64</v>
      </c>
      <c r="K69" s="20" t="s">
        <v>73</v>
      </c>
      <c r="L69" s="8" t="s">
        <v>810</v>
      </c>
    </row>
    <row r="70" spans="1:12" ht="171" x14ac:dyDescent="0.25">
      <c r="A70" s="20" t="s">
        <v>254</v>
      </c>
      <c r="B70" s="20" t="s">
        <v>955</v>
      </c>
      <c r="C70" s="20" t="s">
        <v>7</v>
      </c>
      <c r="D70" s="21" t="s">
        <v>646</v>
      </c>
      <c r="E70" s="20" t="s">
        <v>251</v>
      </c>
      <c r="F70" s="22" t="s">
        <v>255</v>
      </c>
      <c r="G70" s="20" t="s">
        <v>256</v>
      </c>
      <c r="H70" s="8">
        <v>2014</v>
      </c>
      <c r="I70" s="20" t="s">
        <v>253</v>
      </c>
      <c r="J70" s="20" t="s">
        <v>97</v>
      </c>
      <c r="K70" s="20" t="s">
        <v>252</v>
      </c>
      <c r="L70" s="8" t="s">
        <v>236</v>
      </c>
    </row>
    <row r="71" spans="1:12" ht="228" x14ac:dyDescent="0.25">
      <c r="A71" s="8" t="s">
        <v>497</v>
      </c>
      <c r="B71" s="8" t="s">
        <v>971</v>
      </c>
      <c r="C71" s="8" t="s">
        <v>8</v>
      </c>
      <c r="D71" s="21" t="s">
        <v>647</v>
      </c>
      <c r="E71" s="20" t="s">
        <v>352</v>
      </c>
      <c r="F71" s="22" t="s">
        <v>467</v>
      </c>
      <c r="G71" s="20" t="s">
        <v>243</v>
      </c>
      <c r="H71" s="8" t="s">
        <v>70</v>
      </c>
      <c r="I71" s="20" t="s">
        <v>430</v>
      </c>
      <c r="J71" s="20" t="s">
        <v>64</v>
      </c>
      <c r="K71" s="20" t="s">
        <v>67</v>
      </c>
      <c r="L71" s="8" t="s">
        <v>381</v>
      </c>
    </row>
    <row r="72" spans="1:12" ht="213.75" x14ac:dyDescent="0.25">
      <c r="A72" s="20" t="s">
        <v>501</v>
      </c>
      <c r="B72" s="20" t="s">
        <v>953</v>
      </c>
      <c r="C72" s="20" t="s">
        <v>8</v>
      </c>
      <c r="D72" s="21" t="s">
        <v>634</v>
      </c>
      <c r="E72" s="20" t="s">
        <v>410</v>
      </c>
      <c r="F72" s="22" t="s">
        <v>474</v>
      </c>
      <c r="G72" s="20" t="s">
        <v>243</v>
      </c>
      <c r="H72" s="8" t="s">
        <v>70</v>
      </c>
      <c r="I72" s="20" t="s">
        <v>438</v>
      </c>
      <c r="J72" s="20" t="s">
        <v>64</v>
      </c>
      <c r="K72" s="20" t="s">
        <v>67</v>
      </c>
      <c r="L72" s="8" t="s">
        <v>387</v>
      </c>
    </row>
    <row r="73" spans="1:12" ht="99.75" x14ac:dyDescent="0.25">
      <c r="A73" s="20" t="s">
        <v>704</v>
      </c>
      <c r="B73" s="20" t="s">
        <v>941</v>
      </c>
      <c r="C73" s="20" t="s">
        <v>7</v>
      </c>
      <c r="D73" s="21" t="s">
        <v>696</v>
      </c>
      <c r="E73" s="20" t="s">
        <v>615</v>
      </c>
      <c r="F73" s="22" t="s">
        <v>699</v>
      </c>
      <c r="G73" s="8" t="s">
        <v>698</v>
      </c>
      <c r="H73" s="8" t="s">
        <v>70</v>
      </c>
      <c r="I73" s="20" t="s">
        <v>703</v>
      </c>
      <c r="J73" s="20" t="s">
        <v>64</v>
      </c>
      <c r="K73" s="20" t="s">
        <v>67</v>
      </c>
      <c r="L73" s="8" t="s">
        <v>697</v>
      </c>
    </row>
    <row r="74" spans="1:12" ht="85.5" x14ac:dyDescent="0.25">
      <c r="A74" s="20" t="s">
        <v>704</v>
      </c>
      <c r="B74" s="20" t="s">
        <v>919</v>
      </c>
      <c r="C74" s="20" t="s">
        <v>7</v>
      </c>
      <c r="D74" s="21" t="s">
        <v>846</v>
      </c>
      <c r="E74" s="20" t="s">
        <v>616</v>
      </c>
      <c r="F74" s="22" t="s">
        <v>701</v>
      </c>
      <c r="G74" s="8" t="s">
        <v>698</v>
      </c>
      <c r="H74" s="8" t="s">
        <v>70</v>
      </c>
      <c r="I74" s="20" t="s">
        <v>702</v>
      </c>
      <c r="J74" s="20" t="s">
        <v>64</v>
      </c>
      <c r="K74" s="20" t="s">
        <v>67</v>
      </c>
      <c r="L74" s="8" t="s">
        <v>700</v>
      </c>
    </row>
    <row r="75" spans="1:12" ht="171" x14ac:dyDescent="0.25">
      <c r="A75" s="20" t="s">
        <v>547</v>
      </c>
      <c r="B75" s="20" t="s">
        <v>934</v>
      </c>
      <c r="C75" s="20" t="s">
        <v>10</v>
      </c>
      <c r="D75" s="21" t="s">
        <v>12</v>
      </c>
      <c r="E75" s="20" t="s">
        <v>261</v>
      </c>
      <c r="F75" s="22" t="s">
        <v>791</v>
      </c>
      <c r="G75" s="20" t="s">
        <v>263</v>
      </c>
      <c r="H75" s="8">
        <v>2005</v>
      </c>
      <c r="I75" s="20" t="s">
        <v>1008</v>
      </c>
      <c r="J75" s="20" t="s">
        <v>64</v>
      </c>
      <c r="K75" s="20" t="s">
        <v>132</v>
      </c>
      <c r="L75" s="8" t="s">
        <v>267</v>
      </c>
    </row>
    <row r="76" spans="1:12" ht="142.5" x14ac:dyDescent="0.25">
      <c r="A76" s="20" t="s">
        <v>547</v>
      </c>
      <c r="B76" s="20" t="s">
        <v>961</v>
      </c>
      <c r="C76" s="20" t="s">
        <v>10</v>
      </c>
      <c r="D76" s="21" t="s">
        <v>12</v>
      </c>
      <c r="E76" s="20" t="s">
        <v>789</v>
      </c>
      <c r="F76" s="22" t="s">
        <v>793</v>
      </c>
      <c r="G76" s="20" t="s">
        <v>263</v>
      </c>
      <c r="H76" s="8" t="s">
        <v>70</v>
      </c>
      <c r="I76" s="20" t="s">
        <v>792</v>
      </c>
      <c r="J76" s="20" t="s">
        <v>64</v>
      </c>
      <c r="K76" s="20" t="s">
        <v>132</v>
      </c>
      <c r="L76" s="8" t="s">
        <v>790</v>
      </c>
    </row>
    <row r="77" spans="1:12" ht="256.5" x14ac:dyDescent="0.25">
      <c r="A77" s="20" t="s">
        <v>9</v>
      </c>
      <c r="B77" s="20" t="s">
        <v>912</v>
      </c>
      <c r="C77" s="20" t="s">
        <v>9</v>
      </c>
      <c r="D77" s="21" t="s">
        <v>90</v>
      </c>
      <c r="E77" s="20" t="s">
        <v>816</v>
      </c>
      <c r="F77" s="22" t="s">
        <v>821</v>
      </c>
      <c r="G77" s="20" t="s">
        <v>815</v>
      </c>
      <c r="H77" s="8">
        <v>2015</v>
      </c>
      <c r="I77" s="20" t="s">
        <v>824</v>
      </c>
      <c r="J77" s="20" t="s">
        <v>64</v>
      </c>
      <c r="K77" s="20" t="s">
        <v>273</v>
      </c>
      <c r="L77" s="8" t="s">
        <v>820</v>
      </c>
    </row>
    <row r="78" spans="1:12" ht="270.75" x14ac:dyDescent="0.25">
      <c r="A78" s="20" t="s">
        <v>819</v>
      </c>
      <c r="B78" s="20" t="s">
        <v>946</v>
      </c>
      <c r="C78" s="20" t="s">
        <v>1062</v>
      </c>
      <c r="D78" s="21" t="s">
        <v>90</v>
      </c>
      <c r="E78" s="20" t="s">
        <v>817</v>
      </c>
      <c r="F78" s="27" t="s">
        <v>822</v>
      </c>
      <c r="G78" s="20" t="s">
        <v>815</v>
      </c>
      <c r="H78" s="8">
        <v>2015</v>
      </c>
      <c r="I78" s="20" t="s">
        <v>1000</v>
      </c>
      <c r="J78" s="20" t="s">
        <v>64</v>
      </c>
      <c r="K78" s="20" t="s">
        <v>273</v>
      </c>
      <c r="L78" s="8" t="s">
        <v>820</v>
      </c>
    </row>
    <row r="79" spans="1:12" ht="256.5" x14ac:dyDescent="0.25">
      <c r="A79" s="20" t="s">
        <v>999</v>
      </c>
      <c r="B79" s="20" t="s">
        <v>920</v>
      </c>
      <c r="C79" s="20" t="s">
        <v>9</v>
      </c>
      <c r="D79" s="21" t="s">
        <v>90</v>
      </c>
      <c r="E79" s="20" t="s">
        <v>818</v>
      </c>
      <c r="F79" s="22" t="s">
        <v>823</v>
      </c>
      <c r="G79" s="20" t="s">
        <v>815</v>
      </c>
      <c r="H79" s="8">
        <v>2015</v>
      </c>
      <c r="I79" s="20" t="s">
        <v>825</v>
      </c>
      <c r="J79" s="20" t="s">
        <v>64</v>
      </c>
      <c r="K79" s="20" t="s">
        <v>273</v>
      </c>
      <c r="L79" s="8" t="s">
        <v>820</v>
      </c>
    </row>
    <row r="80" spans="1:12" ht="57" x14ac:dyDescent="0.25">
      <c r="A80" s="20" t="s">
        <v>708</v>
      </c>
      <c r="B80" s="20" t="s">
        <v>927</v>
      </c>
      <c r="C80" s="20" t="s">
        <v>11</v>
      </c>
      <c r="D80" s="21" t="s">
        <v>12</v>
      </c>
      <c r="E80" s="20" t="s">
        <v>707</v>
      </c>
      <c r="F80" s="22" t="s">
        <v>710</v>
      </c>
      <c r="G80" s="20" t="s">
        <v>706</v>
      </c>
      <c r="H80" s="8">
        <v>2010</v>
      </c>
      <c r="I80" s="20" t="s">
        <v>709</v>
      </c>
      <c r="J80" s="20" t="s">
        <v>97</v>
      </c>
      <c r="K80" s="20" t="s">
        <v>273</v>
      </c>
      <c r="L80" s="8" t="s">
        <v>705</v>
      </c>
    </row>
  </sheetData>
  <autoFilter ref="A11:L80"/>
  <mergeCells count="1">
    <mergeCell ref="D3:F8"/>
  </mergeCells>
  <hyperlinks>
    <hyperlink ref="L39" r:id="rId1" location="/"/>
    <hyperlink ref="L15" r:id="rId2"/>
    <hyperlink ref="L25" r:id="rId3"/>
    <hyperlink ref="L17" r:id="rId4"/>
    <hyperlink ref="L19" r:id="rId5"/>
    <hyperlink ref="L29" r:id="rId6"/>
    <hyperlink ref="L26" r:id="rId7"/>
    <hyperlink ref="L18" r:id="rId8"/>
    <hyperlink ref="L13" r:id="rId9"/>
    <hyperlink ref="L75" r:id="rId10"/>
    <hyperlink ref="L46" r:id="rId11"/>
    <hyperlink ref="L44" r:id="rId12"/>
    <hyperlink ref="L45" r:id="rId13"/>
    <hyperlink ref="L47" r:id="rId14"/>
    <hyperlink ref="L49" r:id="rId15"/>
    <hyperlink ref="L48" r:id="rId16"/>
    <hyperlink ref="L74" r:id="rId17"/>
    <hyperlink ref="L73" r:id="rId18"/>
    <hyperlink ref="L80" r:id="rId19"/>
    <hyperlink ref="L68" r:id="rId20"/>
    <hyperlink ref="A3" location="'User Guide'!A1" display="Go to User Guide"/>
    <hyperlink ref="A5" location="Glossary!A1" display="Go to Glossary"/>
    <hyperlink ref="A6" location="Taxonomy!A1" display="Go to Taxonomy"/>
    <hyperlink ref="A4" location="'Standalone measures'!A1" display="Go to Standalone measures"/>
  </hyperlinks>
  <pageMargins left="0.7" right="0.7" top="0.75" bottom="0.75" header="0.3" footer="0.3"/>
  <pageSetup paperSize="9" orientation="portrait" horizontalDpi="0" verticalDpi="0" r:id="rId21"/>
  <legacyDrawing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N115"/>
  <sheetViews>
    <sheetView zoomScaleNormal="100" workbookViewId="0">
      <pane ySplit="11" topLeftCell="A21" activePane="bottomLeft" state="frozen"/>
      <selection pane="bottomLeft"/>
    </sheetView>
  </sheetViews>
  <sheetFormatPr defaultColWidth="9.140625" defaultRowHeight="14.25" x14ac:dyDescent="0.25"/>
  <cols>
    <col min="1" max="1" width="57.42578125" style="5" customWidth="1"/>
    <col min="2" max="2" width="44.42578125" style="2" hidden="1" customWidth="1"/>
    <col min="3" max="3" width="30.42578125" style="2" hidden="1" customWidth="1"/>
    <col min="4" max="4" width="30.42578125" style="5" customWidth="1"/>
    <col min="5" max="5" width="32.85546875" style="2" customWidth="1"/>
    <col min="6" max="6" width="36.85546875" style="5" customWidth="1"/>
    <col min="7" max="7" width="46.42578125" style="5" customWidth="1"/>
    <col min="8" max="8" width="26.7109375" style="5" customWidth="1"/>
    <col min="9" max="9" width="21" style="5" customWidth="1"/>
    <col min="10" max="10" width="14.140625" style="5" customWidth="1"/>
    <col min="11" max="11" width="79.42578125" style="5" customWidth="1"/>
    <col min="12" max="12" width="21.140625" style="5" customWidth="1"/>
    <col min="13" max="13" width="60.85546875" style="5" customWidth="1"/>
    <col min="14" max="14" width="80.42578125" style="5" bestFit="1" customWidth="1"/>
    <col min="15" max="16384" width="9.140625" style="5"/>
  </cols>
  <sheetData>
    <row r="1" spans="1:14" s="43" customFormat="1" ht="30" x14ac:dyDescent="0.2">
      <c r="A1" s="46" t="s">
        <v>1107</v>
      </c>
    </row>
    <row r="2" spans="1:14" s="2" customFormat="1" x14ac:dyDescent="0.2">
      <c r="A2" s="18"/>
      <c r="D2" s="18"/>
      <c r="F2" s="19"/>
      <c r="H2" s="5"/>
    </row>
    <row r="3" spans="1:14" s="2" customFormat="1" ht="14.1" customHeight="1" x14ac:dyDescent="0.2">
      <c r="A3" s="50" t="s">
        <v>1119</v>
      </c>
      <c r="D3" s="60" t="s">
        <v>1115</v>
      </c>
      <c r="E3" s="60"/>
      <c r="F3" s="60"/>
      <c r="G3" s="23"/>
      <c r="H3" s="23"/>
      <c r="I3" s="23"/>
    </row>
    <row r="4" spans="1:14" s="2" customFormat="1" x14ac:dyDescent="0.2">
      <c r="A4" s="50" t="s">
        <v>1122</v>
      </c>
      <c r="D4" s="60"/>
      <c r="E4" s="60"/>
      <c r="F4" s="60"/>
      <c r="H4" s="51"/>
    </row>
    <row r="5" spans="1:14" s="2" customFormat="1" x14ac:dyDescent="0.2">
      <c r="A5" s="50" t="s">
        <v>1120</v>
      </c>
      <c r="D5" s="60"/>
      <c r="E5" s="60"/>
      <c r="F5" s="60"/>
      <c r="H5" s="5"/>
    </row>
    <row r="6" spans="1:14" s="2" customFormat="1" x14ac:dyDescent="0.2">
      <c r="A6" s="50" t="s">
        <v>1121</v>
      </c>
      <c r="D6" s="60"/>
      <c r="E6" s="60"/>
      <c r="F6" s="60"/>
      <c r="H6" s="5"/>
    </row>
    <row r="7" spans="1:14" s="2" customFormat="1" x14ac:dyDescent="0.2">
      <c r="A7" s="50"/>
      <c r="D7" s="60"/>
      <c r="E7" s="60"/>
      <c r="F7" s="60"/>
      <c r="H7" s="5"/>
    </row>
    <row r="8" spans="1:14" s="2" customFormat="1" x14ac:dyDescent="0.2">
      <c r="A8" s="18"/>
      <c r="D8" s="18"/>
      <c r="F8" s="19"/>
      <c r="H8" s="5"/>
    </row>
    <row r="9" spans="1:14" s="54" customFormat="1" ht="24" x14ac:dyDescent="0.25">
      <c r="D9" s="53" t="s">
        <v>986</v>
      </c>
      <c r="E9" s="53" t="s">
        <v>994</v>
      </c>
      <c r="F9" s="53" t="s">
        <v>983</v>
      </c>
      <c r="G9" s="53" t="s">
        <v>984</v>
      </c>
    </row>
    <row r="10" spans="1:14" hidden="1" x14ac:dyDescent="0.2">
      <c r="A10" s="28" t="s">
        <v>1086</v>
      </c>
      <c r="B10" s="2" t="s">
        <v>1087</v>
      </c>
      <c r="C10" s="2" t="s">
        <v>1088</v>
      </c>
      <c r="D10" s="5" t="s">
        <v>1089</v>
      </c>
      <c r="E10" s="5" t="s">
        <v>1090</v>
      </c>
      <c r="F10" s="5" t="s">
        <v>1091</v>
      </c>
      <c r="G10" s="5" t="s">
        <v>1092</v>
      </c>
      <c r="H10" s="5" t="s">
        <v>1093</v>
      </c>
      <c r="I10" s="5" t="s">
        <v>1094</v>
      </c>
      <c r="J10" s="5" t="s">
        <v>1095</v>
      </c>
      <c r="K10" s="5" t="s">
        <v>1096</v>
      </c>
      <c r="L10" s="5" t="s">
        <v>1097</v>
      </c>
      <c r="M10" s="5" t="s">
        <v>1098</v>
      </c>
      <c r="N10" s="5" t="s">
        <v>1099</v>
      </c>
    </row>
    <row r="11" spans="1:14" s="52" customFormat="1" ht="32.1" customHeight="1" x14ac:dyDescent="0.25">
      <c r="A11" s="55" t="s">
        <v>1064</v>
      </c>
      <c r="B11" s="55" t="s">
        <v>985</v>
      </c>
      <c r="C11" s="55" t="s">
        <v>1065</v>
      </c>
      <c r="D11" s="55" t="s">
        <v>1067</v>
      </c>
      <c r="E11" s="55" t="s">
        <v>1068</v>
      </c>
      <c r="F11" s="55" t="s">
        <v>1066</v>
      </c>
      <c r="G11" s="55" t="s">
        <v>1069</v>
      </c>
      <c r="H11" s="55" t="s">
        <v>35</v>
      </c>
      <c r="I11" s="55" t="s">
        <v>850</v>
      </c>
      <c r="J11" s="55" t="s">
        <v>34</v>
      </c>
      <c r="K11" s="55" t="s">
        <v>851</v>
      </c>
      <c r="L11" s="55" t="s">
        <v>175</v>
      </c>
      <c r="M11" s="55" t="s">
        <v>883</v>
      </c>
      <c r="N11" s="55" t="s">
        <v>881</v>
      </c>
    </row>
    <row r="12" spans="1:14" ht="77.25" customHeight="1" x14ac:dyDescent="0.25">
      <c r="A12" s="8" t="s">
        <v>3</v>
      </c>
      <c r="B12" s="20" t="s">
        <v>909</v>
      </c>
      <c r="C12" s="8" t="s">
        <v>3</v>
      </c>
      <c r="D12" s="8" t="s">
        <v>100</v>
      </c>
      <c r="E12" s="20" t="s">
        <v>987</v>
      </c>
      <c r="F12" s="8" t="s">
        <v>665</v>
      </c>
      <c r="G12" s="8" t="s">
        <v>138</v>
      </c>
      <c r="H12" s="8" t="s">
        <v>101</v>
      </c>
      <c r="I12" s="8" t="s">
        <v>102</v>
      </c>
      <c r="J12" s="8" t="s">
        <v>70</v>
      </c>
      <c r="K12" s="8" t="s">
        <v>139</v>
      </c>
      <c r="L12" s="8" t="s">
        <v>148</v>
      </c>
      <c r="M12" s="8"/>
      <c r="N12" s="8" t="s">
        <v>105</v>
      </c>
    </row>
    <row r="13" spans="1:14" ht="71.25" x14ac:dyDescent="0.25">
      <c r="A13" s="8" t="s">
        <v>7</v>
      </c>
      <c r="B13" s="20" t="s">
        <v>898</v>
      </c>
      <c r="C13" s="8" t="s">
        <v>7</v>
      </c>
      <c r="D13" s="8" t="s">
        <v>1009</v>
      </c>
      <c r="E13" s="20" t="s">
        <v>987</v>
      </c>
      <c r="F13" s="8" t="s">
        <v>834</v>
      </c>
      <c r="G13" s="8" t="s">
        <v>140</v>
      </c>
      <c r="H13" s="8" t="s">
        <v>1010</v>
      </c>
      <c r="I13" s="8" t="s">
        <v>107</v>
      </c>
      <c r="J13" s="8">
        <v>1983</v>
      </c>
      <c r="K13" s="8" t="s">
        <v>885</v>
      </c>
      <c r="L13" s="8" t="s">
        <v>106</v>
      </c>
      <c r="M13" s="8" t="s">
        <v>884</v>
      </c>
      <c r="N13" s="8" t="s">
        <v>104</v>
      </c>
    </row>
    <row r="14" spans="1:14" ht="199.5" x14ac:dyDescent="0.25">
      <c r="A14" s="8" t="s">
        <v>486</v>
      </c>
      <c r="B14" s="20" t="s">
        <v>906</v>
      </c>
      <c r="C14" s="20" t="s">
        <v>4</v>
      </c>
      <c r="D14" s="8" t="s">
        <v>711</v>
      </c>
      <c r="E14" s="20" t="s">
        <v>990</v>
      </c>
      <c r="F14" s="8" t="s">
        <v>12</v>
      </c>
      <c r="G14" s="8" t="s">
        <v>783</v>
      </c>
      <c r="H14" s="8" t="s">
        <v>797</v>
      </c>
      <c r="I14" s="8" t="s">
        <v>785</v>
      </c>
      <c r="J14" s="8">
        <v>2011</v>
      </c>
      <c r="K14" s="8" t="s">
        <v>852</v>
      </c>
      <c r="L14" s="8" t="s">
        <v>106</v>
      </c>
      <c r="M14" s="8"/>
      <c r="N14" s="8" t="s">
        <v>784</v>
      </c>
    </row>
    <row r="15" spans="1:14" ht="42.75" x14ac:dyDescent="0.25">
      <c r="A15" s="8" t="s">
        <v>486</v>
      </c>
      <c r="B15" s="20" t="s">
        <v>906</v>
      </c>
      <c r="C15" s="20" t="s">
        <v>4</v>
      </c>
      <c r="D15" s="8" t="s">
        <v>711</v>
      </c>
      <c r="E15" s="20" t="s">
        <v>990</v>
      </c>
      <c r="F15" s="8" t="s">
        <v>12</v>
      </c>
      <c r="G15" s="8" t="s">
        <v>795</v>
      </c>
      <c r="H15" s="8" t="s">
        <v>797</v>
      </c>
      <c r="I15" s="29" t="s">
        <v>798</v>
      </c>
      <c r="J15" s="8">
        <v>2014</v>
      </c>
      <c r="K15" s="8" t="s">
        <v>886</v>
      </c>
      <c r="L15" s="8" t="s">
        <v>106</v>
      </c>
      <c r="M15" s="8" t="s">
        <v>887</v>
      </c>
      <c r="N15" s="8" t="s">
        <v>796</v>
      </c>
    </row>
    <row r="16" spans="1:14" ht="57" x14ac:dyDescent="0.25">
      <c r="A16" s="8" t="s">
        <v>7</v>
      </c>
      <c r="B16" s="20" t="s">
        <v>898</v>
      </c>
      <c r="C16" s="8" t="s">
        <v>7</v>
      </c>
      <c r="D16" s="8" t="s">
        <v>110</v>
      </c>
      <c r="E16" s="20" t="s">
        <v>987</v>
      </c>
      <c r="F16" s="30" t="s">
        <v>81</v>
      </c>
      <c r="G16" s="8" t="s">
        <v>141</v>
      </c>
      <c r="H16" s="8" t="s">
        <v>111</v>
      </c>
      <c r="I16" s="8" t="s">
        <v>109</v>
      </c>
      <c r="J16" s="8">
        <v>2006</v>
      </c>
      <c r="K16" s="8" t="s">
        <v>891</v>
      </c>
      <c r="L16" s="8" t="s">
        <v>106</v>
      </c>
      <c r="M16" s="8" t="s">
        <v>1020</v>
      </c>
      <c r="N16" s="8" t="s">
        <v>108</v>
      </c>
    </row>
    <row r="17" spans="1:14" ht="71.25" x14ac:dyDescent="0.25">
      <c r="A17" s="8" t="s">
        <v>7</v>
      </c>
      <c r="B17" s="20" t="s">
        <v>898</v>
      </c>
      <c r="C17" s="8" t="s">
        <v>7</v>
      </c>
      <c r="D17" s="8" t="s">
        <v>65</v>
      </c>
      <c r="E17" s="20" t="s">
        <v>987</v>
      </c>
      <c r="F17" s="30" t="s">
        <v>81</v>
      </c>
      <c r="G17" s="8" t="s">
        <v>1029</v>
      </c>
      <c r="H17" s="8" t="s">
        <v>65</v>
      </c>
      <c r="I17" s="8" t="s">
        <v>114</v>
      </c>
      <c r="J17" s="8">
        <v>2006</v>
      </c>
      <c r="K17" s="8" t="s">
        <v>1031</v>
      </c>
      <c r="L17" s="8" t="s">
        <v>113</v>
      </c>
      <c r="M17" s="8" t="s">
        <v>888</v>
      </c>
      <c r="N17" s="8" t="s">
        <v>112</v>
      </c>
    </row>
    <row r="18" spans="1:14" ht="71.25" x14ac:dyDescent="0.25">
      <c r="A18" s="8" t="s">
        <v>7</v>
      </c>
      <c r="B18" s="20" t="s">
        <v>898</v>
      </c>
      <c r="C18" s="8" t="s">
        <v>7</v>
      </c>
      <c r="D18" s="8" t="s">
        <v>65</v>
      </c>
      <c r="E18" s="20" t="s">
        <v>987</v>
      </c>
      <c r="F18" s="30" t="s">
        <v>81</v>
      </c>
      <c r="G18" s="8" t="s">
        <v>1032</v>
      </c>
      <c r="H18" s="8" t="s">
        <v>65</v>
      </c>
      <c r="I18" s="8" t="s">
        <v>114</v>
      </c>
      <c r="J18" s="8">
        <v>2008</v>
      </c>
      <c r="K18" s="8" t="s">
        <v>1030</v>
      </c>
      <c r="L18" s="8" t="s">
        <v>113</v>
      </c>
      <c r="M18" s="8" t="s">
        <v>888</v>
      </c>
      <c r="N18" s="8" t="s">
        <v>112</v>
      </c>
    </row>
    <row r="19" spans="1:14" ht="114" x14ac:dyDescent="0.25">
      <c r="A19" s="8" t="s">
        <v>7</v>
      </c>
      <c r="B19" s="20" t="s">
        <v>898</v>
      </c>
      <c r="C19" s="8" t="s">
        <v>7</v>
      </c>
      <c r="D19" s="8" t="s">
        <v>65</v>
      </c>
      <c r="E19" s="20" t="s">
        <v>987</v>
      </c>
      <c r="F19" s="30" t="s">
        <v>81</v>
      </c>
      <c r="G19" s="8" t="s">
        <v>59</v>
      </c>
      <c r="H19" s="8" t="s">
        <v>65</v>
      </c>
      <c r="I19" s="8" t="s">
        <v>115</v>
      </c>
      <c r="J19" s="8">
        <v>1998</v>
      </c>
      <c r="K19" s="8" t="s">
        <v>890</v>
      </c>
      <c r="L19" s="8" t="s">
        <v>106</v>
      </c>
      <c r="M19" s="8" t="s">
        <v>889</v>
      </c>
      <c r="N19" s="8" t="s">
        <v>116</v>
      </c>
    </row>
    <row r="20" spans="1:14" ht="128.25" x14ac:dyDescent="0.25">
      <c r="A20" s="8" t="s">
        <v>103</v>
      </c>
      <c r="B20" s="20" t="s">
        <v>898</v>
      </c>
      <c r="C20" s="20" t="s">
        <v>6</v>
      </c>
      <c r="D20" s="8" t="s">
        <v>143</v>
      </c>
      <c r="E20" s="20" t="s">
        <v>987</v>
      </c>
      <c r="F20" s="30" t="s">
        <v>81</v>
      </c>
      <c r="G20" s="8" t="s">
        <v>142</v>
      </c>
      <c r="H20" s="8" t="s">
        <v>144</v>
      </c>
      <c r="I20" s="8" t="s">
        <v>102</v>
      </c>
      <c r="J20" s="8" t="s">
        <v>70</v>
      </c>
      <c r="K20" s="8" t="s">
        <v>152</v>
      </c>
      <c r="L20" s="8" t="s">
        <v>148</v>
      </c>
      <c r="M20" s="8"/>
      <c r="N20" s="8" t="s">
        <v>60</v>
      </c>
    </row>
    <row r="21" spans="1:14" ht="114" x14ac:dyDescent="0.25">
      <c r="A21" s="8" t="s">
        <v>7</v>
      </c>
      <c r="B21" s="20" t="s">
        <v>898</v>
      </c>
      <c r="C21" s="8" t="s">
        <v>7</v>
      </c>
      <c r="D21" s="8" t="s">
        <v>65</v>
      </c>
      <c r="E21" s="20" t="s">
        <v>987</v>
      </c>
      <c r="F21" s="8" t="s">
        <v>666</v>
      </c>
      <c r="G21" s="8" t="s">
        <v>917</v>
      </c>
      <c r="H21" s="8" t="s">
        <v>1011</v>
      </c>
      <c r="I21" s="8" t="s">
        <v>145</v>
      </c>
      <c r="J21" s="8">
        <v>2012</v>
      </c>
      <c r="K21" s="8" t="s">
        <v>153</v>
      </c>
      <c r="L21" s="8" t="s">
        <v>117</v>
      </c>
      <c r="M21" s="8"/>
      <c r="N21" s="8" t="s">
        <v>61</v>
      </c>
    </row>
    <row r="22" spans="1:14" ht="128.25" x14ac:dyDescent="0.25">
      <c r="A22" s="8" t="s">
        <v>7</v>
      </c>
      <c r="B22" s="20" t="s">
        <v>898</v>
      </c>
      <c r="C22" s="8" t="s">
        <v>7</v>
      </c>
      <c r="D22" s="5" t="s">
        <v>149</v>
      </c>
      <c r="E22" s="20" t="s">
        <v>987</v>
      </c>
      <c r="F22" s="8" t="s">
        <v>664</v>
      </c>
      <c r="G22" s="8" t="s">
        <v>58</v>
      </c>
      <c r="H22" s="8" t="s">
        <v>715</v>
      </c>
      <c r="I22" s="8" t="s">
        <v>147</v>
      </c>
      <c r="J22" s="8">
        <v>2005</v>
      </c>
      <c r="K22" s="8" t="s">
        <v>154</v>
      </c>
      <c r="L22" s="8" t="s">
        <v>148</v>
      </c>
      <c r="M22" s="8"/>
      <c r="N22" s="8" t="s">
        <v>158</v>
      </c>
    </row>
    <row r="23" spans="1:14" ht="128.25" x14ac:dyDescent="0.25">
      <c r="A23" s="8" t="s">
        <v>31</v>
      </c>
      <c r="B23" s="20" t="s">
        <v>898</v>
      </c>
      <c r="C23" s="20" t="s">
        <v>6</v>
      </c>
      <c r="D23" s="8" t="s">
        <v>155</v>
      </c>
      <c r="E23" s="20" t="s">
        <v>987</v>
      </c>
      <c r="F23" s="8" t="s">
        <v>657</v>
      </c>
      <c r="G23" s="8" t="s">
        <v>33</v>
      </c>
      <c r="H23" s="8" t="s">
        <v>157</v>
      </c>
      <c r="I23" s="8" t="s">
        <v>150</v>
      </c>
      <c r="J23" s="8">
        <v>1990</v>
      </c>
      <c r="K23" s="8" t="s">
        <v>156</v>
      </c>
      <c r="L23" s="8" t="s">
        <v>151</v>
      </c>
      <c r="M23" s="8"/>
      <c r="N23" s="8" t="s">
        <v>32</v>
      </c>
    </row>
    <row r="24" spans="1:14" ht="71.25" x14ac:dyDescent="0.25">
      <c r="A24" s="8" t="s">
        <v>11</v>
      </c>
      <c r="B24" s="20" t="s">
        <v>903</v>
      </c>
      <c r="C24" s="8" t="s">
        <v>11</v>
      </c>
      <c r="D24" s="8" t="s">
        <v>165</v>
      </c>
      <c r="E24" s="20" t="s">
        <v>987</v>
      </c>
      <c r="F24" s="8" t="s">
        <v>12</v>
      </c>
      <c r="G24" s="8" t="s">
        <v>168</v>
      </c>
      <c r="H24" s="8" t="s">
        <v>166</v>
      </c>
      <c r="I24" s="8" t="s">
        <v>167</v>
      </c>
      <c r="J24" s="8">
        <v>2004</v>
      </c>
      <c r="K24" s="8" t="s">
        <v>182</v>
      </c>
      <c r="L24" s="8" t="s">
        <v>106</v>
      </c>
      <c r="M24" s="8"/>
      <c r="N24" s="8" t="s">
        <v>169</v>
      </c>
    </row>
    <row r="25" spans="1:14" ht="36" customHeight="1" x14ac:dyDescent="0.25">
      <c r="A25" s="8" t="s">
        <v>7</v>
      </c>
      <c r="B25" s="20" t="s">
        <v>898</v>
      </c>
      <c r="C25" s="8" t="s">
        <v>7</v>
      </c>
      <c r="D25" s="8" t="s">
        <v>65</v>
      </c>
      <c r="E25" s="20" t="s">
        <v>987</v>
      </c>
      <c r="F25" s="8" t="s">
        <v>835</v>
      </c>
      <c r="G25" s="8" t="s">
        <v>988</v>
      </c>
      <c r="H25" s="8" t="s">
        <v>279</v>
      </c>
      <c r="I25" s="8" t="s">
        <v>280</v>
      </c>
      <c r="J25" s="8">
        <v>1980</v>
      </c>
      <c r="K25" s="8" t="s">
        <v>989</v>
      </c>
      <c r="L25" s="8" t="s">
        <v>106</v>
      </c>
      <c r="M25" s="8"/>
      <c r="N25" s="8" t="s">
        <v>281</v>
      </c>
    </row>
    <row r="26" spans="1:14" ht="71.25" x14ac:dyDescent="0.25">
      <c r="A26" s="8" t="s">
        <v>63</v>
      </c>
      <c r="B26" s="20" t="s">
        <v>932</v>
      </c>
      <c r="C26" s="20" t="s">
        <v>6</v>
      </c>
      <c r="D26" s="8" t="s">
        <v>173</v>
      </c>
      <c r="E26" s="20" t="s">
        <v>987</v>
      </c>
      <c r="F26" s="8" t="s">
        <v>717</v>
      </c>
      <c r="G26" s="8" t="s">
        <v>62</v>
      </c>
      <c r="H26" s="8" t="s">
        <v>738</v>
      </c>
      <c r="I26" s="8" t="s">
        <v>172</v>
      </c>
      <c r="J26" s="8">
        <v>1996</v>
      </c>
      <c r="K26" s="8" t="s">
        <v>174</v>
      </c>
      <c r="L26" s="8" t="s">
        <v>170</v>
      </c>
      <c r="M26" s="8"/>
      <c r="N26" s="8" t="s">
        <v>171</v>
      </c>
    </row>
    <row r="27" spans="1:14" ht="89.25" customHeight="1" x14ac:dyDescent="0.25">
      <c r="A27" s="8" t="s">
        <v>11</v>
      </c>
      <c r="B27" s="20" t="s">
        <v>903</v>
      </c>
      <c r="C27" s="8" t="s">
        <v>11</v>
      </c>
      <c r="D27" s="8" t="s">
        <v>247</v>
      </c>
      <c r="E27" s="20" t="s">
        <v>987</v>
      </c>
      <c r="F27" s="8" t="s">
        <v>12</v>
      </c>
      <c r="G27" s="8" t="s">
        <v>178</v>
      </c>
      <c r="H27" s="8" t="s">
        <v>184</v>
      </c>
      <c r="I27" s="8" t="s">
        <v>180</v>
      </c>
      <c r="J27" s="8">
        <v>2000</v>
      </c>
      <c r="K27" s="8" t="s">
        <v>181</v>
      </c>
      <c r="L27" s="8" t="s">
        <v>106</v>
      </c>
      <c r="M27" s="8"/>
      <c r="N27" s="8" t="s">
        <v>179</v>
      </c>
    </row>
    <row r="28" spans="1:14" ht="89.25" customHeight="1" x14ac:dyDescent="0.25">
      <c r="A28" s="8" t="s">
        <v>5</v>
      </c>
      <c r="B28" s="20" t="s">
        <v>899</v>
      </c>
      <c r="C28" s="8" t="s">
        <v>5</v>
      </c>
      <c r="D28" s="8" t="s">
        <v>600</v>
      </c>
      <c r="E28" s="20" t="s">
        <v>987</v>
      </c>
      <c r="F28" s="8" t="s">
        <v>659</v>
      </c>
      <c r="G28" s="8" t="s">
        <v>716</v>
      </c>
      <c r="H28" s="8" t="s">
        <v>604</v>
      </c>
      <c r="I28" s="8" t="s">
        <v>603</v>
      </c>
      <c r="J28" s="8">
        <v>2011</v>
      </c>
      <c r="K28" s="8" t="s">
        <v>602</v>
      </c>
      <c r="L28" s="8" t="s">
        <v>106</v>
      </c>
      <c r="M28" s="8"/>
      <c r="N28" s="8" t="s">
        <v>601</v>
      </c>
    </row>
    <row r="29" spans="1:14" ht="89.25" customHeight="1" x14ac:dyDescent="0.25">
      <c r="A29" s="31" t="s">
        <v>10</v>
      </c>
      <c r="B29" s="20" t="s">
        <v>910</v>
      </c>
      <c r="C29" s="31" t="s">
        <v>10</v>
      </c>
      <c r="D29" s="31" t="s">
        <v>607</v>
      </c>
      <c r="E29" s="20" t="s">
        <v>987</v>
      </c>
      <c r="F29" s="31" t="s">
        <v>12</v>
      </c>
      <c r="G29" s="31" t="s">
        <v>606</v>
      </c>
      <c r="H29" s="31" t="s">
        <v>608</v>
      </c>
      <c r="I29" s="31" t="s">
        <v>610</v>
      </c>
      <c r="J29" s="31">
        <v>2014</v>
      </c>
      <c r="K29" s="31" t="s">
        <v>609</v>
      </c>
      <c r="L29" s="8" t="s">
        <v>106</v>
      </c>
      <c r="M29" s="8"/>
      <c r="N29" s="8" t="s">
        <v>611</v>
      </c>
    </row>
    <row r="30" spans="1:14" ht="89.25" customHeight="1" x14ac:dyDescent="0.25">
      <c r="A30" s="31" t="s">
        <v>3</v>
      </c>
      <c r="B30" s="20" t="s">
        <v>907</v>
      </c>
      <c r="C30" s="31" t="s">
        <v>3</v>
      </c>
      <c r="D30" s="31" t="s">
        <v>683</v>
      </c>
      <c r="E30" s="20" t="s">
        <v>987</v>
      </c>
      <c r="F30" s="31" t="s">
        <v>12</v>
      </c>
      <c r="G30" s="31" t="s">
        <v>605</v>
      </c>
      <c r="H30" s="31" t="s">
        <v>687</v>
      </c>
      <c r="I30" s="31" t="s">
        <v>684</v>
      </c>
      <c r="J30" s="31">
        <v>2003</v>
      </c>
      <c r="K30" s="31" t="s">
        <v>685</v>
      </c>
      <c r="L30" s="8" t="s">
        <v>694</v>
      </c>
      <c r="M30" s="8"/>
      <c r="N30" s="8" t="s">
        <v>695</v>
      </c>
    </row>
    <row r="31" spans="1:14" ht="89.25" customHeight="1" x14ac:dyDescent="0.25">
      <c r="A31" s="31" t="s">
        <v>688</v>
      </c>
      <c r="B31" s="20" t="s">
        <v>924</v>
      </c>
      <c r="C31" s="32" t="s">
        <v>1062</v>
      </c>
      <c r="D31" s="31" t="s">
        <v>690</v>
      </c>
      <c r="E31" s="20" t="s">
        <v>987</v>
      </c>
      <c r="F31" s="31" t="s">
        <v>12</v>
      </c>
      <c r="G31" s="31" t="s">
        <v>691</v>
      </c>
      <c r="H31" s="31" t="s">
        <v>689</v>
      </c>
      <c r="I31" s="31" t="s">
        <v>686</v>
      </c>
      <c r="J31" s="31">
        <v>2001</v>
      </c>
      <c r="K31" s="31" t="s">
        <v>692</v>
      </c>
      <c r="L31" s="8" t="s">
        <v>106</v>
      </c>
      <c r="M31" s="8"/>
      <c r="N31" s="8" t="s">
        <v>693</v>
      </c>
    </row>
    <row r="32" spans="1:14" ht="89.25" customHeight="1" x14ac:dyDescent="0.25">
      <c r="A32" s="8" t="s">
        <v>11</v>
      </c>
      <c r="B32" s="20" t="s">
        <v>903</v>
      </c>
      <c r="C32" s="8" t="s">
        <v>11</v>
      </c>
      <c r="D32" s="8" t="s">
        <v>1012</v>
      </c>
      <c r="E32" s="20" t="s">
        <v>987</v>
      </c>
      <c r="F32" s="8" t="s">
        <v>12</v>
      </c>
      <c r="G32" s="8" t="s">
        <v>1013</v>
      </c>
      <c r="H32" s="8" t="s">
        <v>248</v>
      </c>
      <c r="I32" s="8" t="s">
        <v>249</v>
      </c>
      <c r="J32" s="8">
        <v>1998</v>
      </c>
      <c r="K32" s="8" t="s">
        <v>1021</v>
      </c>
      <c r="L32" s="31" t="s">
        <v>106</v>
      </c>
      <c r="M32" s="31"/>
      <c r="N32" s="8" t="s">
        <v>250</v>
      </c>
    </row>
    <row r="33" spans="1:14" ht="42.75" x14ac:dyDescent="0.25">
      <c r="A33" s="8" t="s">
        <v>7</v>
      </c>
      <c r="B33" s="20" t="s">
        <v>898</v>
      </c>
      <c r="C33" s="8" t="s">
        <v>7</v>
      </c>
      <c r="D33" s="8" t="s">
        <v>183</v>
      </c>
      <c r="E33" s="20" t="s">
        <v>987</v>
      </c>
      <c r="F33" s="30" t="s">
        <v>81</v>
      </c>
      <c r="G33" s="8" t="s">
        <v>161</v>
      </c>
      <c r="H33" s="8" t="s">
        <v>227</v>
      </c>
      <c r="I33" s="8" t="s">
        <v>185</v>
      </c>
      <c r="J33" s="8">
        <v>1965</v>
      </c>
      <c r="K33" s="8" t="s">
        <v>187</v>
      </c>
      <c r="L33" s="8" t="s">
        <v>106</v>
      </c>
      <c r="M33" s="8"/>
      <c r="N33" s="8" t="s">
        <v>186</v>
      </c>
    </row>
    <row r="34" spans="1:14" ht="71.25" x14ac:dyDescent="0.25">
      <c r="A34" s="8" t="s">
        <v>7</v>
      </c>
      <c r="B34" s="20" t="s">
        <v>898</v>
      </c>
      <c r="C34" s="8" t="s">
        <v>7</v>
      </c>
      <c r="D34" s="8" t="s">
        <v>226</v>
      </c>
      <c r="E34" s="20" t="s">
        <v>987</v>
      </c>
      <c r="F34" s="8" t="s">
        <v>660</v>
      </c>
      <c r="G34" s="8" t="s">
        <v>162</v>
      </c>
      <c r="H34" s="8" t="s">
        <v>228</v>
      </c>
      <c r="I34" s="8" t="s">
        <v>229</v>
      </c>
      <c r="J34" s="8" t="s">
        <v>70</v>
      </c>
      <c r="K34" s="8" t="s">
        <v>232</v>
      </c>
      <c r="L34" s="8" t="s">
        <v>230</v>
      </c>
      <c r="M34" s="8"/>
      <c r="N34" s="8" t="s">
        <v>231</v>
      </c>
    </row>
    <row r="35" spans="1:14" ht="114" x14ac:dyDescent="0.25">
      <c r="A35" s="8" t="s">
        <v>9</v>
      </c>
      <c r="B35" s="20" t="s">
        <v>902</v>
      </c>
      <c r="C35" s="8" t="s">
        <v>9</v>
      </c>
      <c r="D35" s="8" t="s">
        <v>239</v>
      </c>
      <c r="E35" s="20" t="s">
        <v>987</v>
      </c>
      <c r="F35" s="8" t="s">
        <v>12</v>
      </c>
      <c r="G35" s="8" t="s">
        <v>238</v>
      </c>
      <c r="H35" s="8" t="s">
        <v>242</v>
      </c>
      <c r="I35" s="8" t="s">
        <v>240</v>
      </c>
      <c r="J35" s="8" t="s">
        <v>70</v>
      </c>
      <c r="K35" s="8" t="s">
        <v>241</v>
      </c>
      <c r="L35" s="8" t="s">
        <v>106</v>
      </c>
      <c r="M35" s="8"/>
      <c r="N35" s="8" t="s">
        <v>237</v>
      </c>
    </row>
    <row r="36" spans="1:14" ht="71.25" x14ac:dyDescent="0.25">
      <c r="A36" s="8" t="s">
        <v>288</v>
      </c>
      <c r="B36" s="20" t="s">
        <v>918</v>
      </c>
      <c r="C36" s="20" t="s">
        <v>8</v>
      </c>
      <c r="D36" s="8" t="s">
        <v>284</v>
      </c>
      <c r="E36" s="20" t="s">
        <v>987</v>
      </c>
      <c r="F36" s="8" t="s">
        <v>12</v>
      </c>
      <c r="G36" s="8" t="s">
        <v>282</v>
      </c>
      <c r="H36" s="8" t="s">
        <v>289</v>
      </c>
      <c r="I36" s="8" t="s">
        <v>287</v>
      </c>
      <c r="J36" s="8">
        <v>2009</v>
      </c>
      <c r="K36" s="8" t="s">
        <v>285</v>
      </c>
      <c r="L36" s="8" t="s">
        <v>106</v>
      </c>
      <c r="M36" s="8"/>
      <c r="N36" s="8" t="s">
        <v>286</v>
      </c>
    </row>
    <row r="37" spans="1:14" ht="71.25" x14ac:dyDescent="0.25">
      <c r="A37" s="8" t="s">
        <v>290</v>
      </c>
      <c r="B37" s="20" t="s">
        <v>918</v>
      </c>
      <c r="C37" s="20" t="s">
        <v>8</v>
      </c>
      <c r="D37" s="8" t="s">
        <v>284</v>
      </c>
      <c r="E37" s="20" t="s">
        <v>987</v>
      </c>
      <c r="F37" s="8" t="s">
        <v>12</v>
      </c>
      <c r="G37" s="8" t="s">
        <v>283</v>
      </c>
      <c r="H37" s="8" t="s">
        <v>289</v>
      </c>
      <c r="I37" s="8" t="s">
        <v>287</v>
      </c>
      <c r="J37" s="8">
        <v>2009</v>
      </c>
      <c r="K37" s="8" t="s">
        <v>1022</v>
      </c>
      <c r="L37" s="8" t="s">
        <v>106</v>
      </c>
      <c r="M37" s="8"/>
      <c r="N37" s="8" t="s">
        <v>286</v>
      </c>
    </row>
    <row r="38" spans="1:14" ht="42.75" x14ac:dyDescent="0.25">
      <c r="A38" s="8" t="s">
        <v>6</v>
      </c>
      <c r="B38" s="20" t="s">
        <v>898</v>
      </c>
      <c r="C38" s="8" t="s">
        <v>6</v>
      </c>
      <c r="D38" s="8" t="s">
        <v>295</v>
      </c>
      <c r="E38" s="20" t="s">
        <v>987</v>
      </c>
      <c r="F38" s="8" t="s">
        <v>78</v>
      </c>
      <c r="G38" s="8" t="s">
        <v>292</v>
      </c>
      <c r="H38" s="8" t="s">
        <v>296</v>
      </c>
      <c r="I38" s="8" t="s">
        <v>115</v>
      </c>
      <c r="J38" s="8">
        <v>1983</v>
      </c>
      <c r="K38" s="8" t="s">
        <v>294</v>
      </c>
      <c r="L38" s="8" t="s">
        <v>106</v>
      </c>
      <c r="M38" s="8"/>
      <c r="N38" s="8" t="s">
        <v>293</v>
      </c>
    </row>
    <row r="39" spans="1:14" ht="42.75" x14ac:dyDescent="0.25">
      <c r="A39" s="8" t="s">
        <v>6</v>
      </c>
      <c r="B39" s="20" t="s">
        <v>898</v>
      </c>
      <c r="C39" s="8" t="s">
        <v>6</v>
      </c>
      <c r="D39" s="8" t="s">
        <v>295</v>
      </c>
      <c r="E39" s="20" t="s">
        <v>987</v>
      </c>
      <c r="F39" s="8" t="s">
        <v>78</v>
      </c>
      <c r="G39" s="8" t="s">
        <v>786</v>
      </c>
      <c r="H39" s="8" t="s">
        <v>296</v>
      </c>
      <c r="I39" s="8" t="s">
        <v>787</v>
      </c>
      <c r="J39" s="8">
        <v>1984</v>
      </c>
      <c r="K39" s="8" t="s">
        <v>893</v>
      </c>
      <c r="L39" s="8" t="s">
        <v>106</v>
      </c>
      <c r="M39" s="8" t="s">
        <v>892</v>
      </c>
      <c r="N39" s="8" t="s">
        <v>788</v>
      </c>
    </row>
    <row r="40" spans="1:14" ht="171" x14ac:dyDescent="0.25">
      <c r="A40" s="8" t="s">
        <v>8</v>
      </c>
      <c r="B40" s="20" t="s">
        <v>902</v>
      </c>
      <c r="C40" s="8" t="s">
        <v>8</v>
      </c>
      <c r="D40" s="8" t="s">
        <v>299</v>
      </c>
      <c r="E40" s="20" t="s">
        <v>987</v>
      </c>
      <c r="F40" s="8" t="s">
        <v>836</v>
      </c>
      <c r="G40" s="8" t="s">
        <v>297</v>
      </c>
      <c r="H40" s="8" t="s">
        <v>300</v>
      </c>
      <c r="I40" s="8" t="s">
        <v>298</v>
      </c>
      <c r="J40" s="8">
        <v>1994</v>
      </c>
      <c r="K40" s="8" t="s">
        <v>591</v>
      </c>
      <c r="L40" s="8" t="s">
        <v>148</v>
      </c>
      <c r="M40" s="8"/>
      <c r="N40" s="8" t="s">
        <v>301</v>
      </c>
    </row>
    <row r="41" spans="1:14" ht="42.75" x14ac:dyDescent="0.25">
      <c r="A41" s="8" t="s">
        <v>8</v>
      </c>
      <c r="B41" s="20" t="s">
        <v>902</v>
      </c>
      <c r="C41" s="8" t="s">
        <v>8</v>
      </c>
      <c r="D41" s="8" t="s">
        <v>302</v>
      </c>
      <c r="E41" s="20" t="s">
        <v>987</v>
      </c>
      <c r="F41" s="8" t="s">
        <v>658</v>
      </c>
      <c r="G41" s="7" t="s">
        <v>303</v>
      </c>
      <c r="H41" s="8" t="s">
        <v>305</v>
      </c>
      <c r="I41" s="8" t="s">
        <v>312</v>
      </c>
      <c r="J41" s="8" t="s">
        <v>70</v>
      </c>
      <c r="K41" s="8" t="s">
        <v>304</v>
      </c>
      <c r="L41" s="8" t="s">
        <v>106</v>
      </c>
      <c r="M41" s="8"/>
      <c r="N41" s="8" t="s">
        <v>306</v>
      </c>
    </row>
    <row r="42" spans="1:14" ht="57" x14ac:dyDescent="0.25">
      <c r="A42" s="8" t="s">
        <v>31</v>
      </c>
      <c r="B42" s="20" t="s">
        <v>898</v>
      </c>
      <c r="C42" s="20" t="s">
        <v>6</v>
      </c>
      <c r="D42" s="8" t="s">
        <v>308</v>
      </c>
      <c r="E42" s="20" t="s">
        <v>987</v>
      </c>
      <c r="F42" s="8" t="s">
        <v>657</v>
      </c>
      <c r="G42" s="8" t="s">
        <v>307</v>
      </c>
      <c r="H42" s="8" t="s">
        <v>310</v>
      </c>
      <c r="I42" s="8" t="s">
        <v>311</v>
      </c>
      <c r="J42" s="8">
        <v>1982</v>
      </c>
      <c r="K42" s="8" t="s">
        <v>322</v>
      </c>
      <c r="L42" s="8" t="s">
        <v>309</v>
      </c>
      <c r="M42" s="8"/>
      <c r="N42" s="8" t="s">
        <v>313</v>
      </c>
    </row>
    <row r="43" spans="1:14" ht="78" customHeight="1" x14ac:dyDescent="0.25">
      <c r="A43" s="8" t="s">
        <v>486</v>
      </c>
      <c r="B43" s="20" t="s">
        <v>906</v>
      </c>
      <c r="C43" s="20" t="s">
        <v>4</v>
      </c>
      <c r="D43" s="8" t="s">
        <v>711</v>
      </c>
      <c r="E43" s="20" t="s">
        <v>987</v>
      </c>
      <c r="F43" s="8" t="s">
        <v>12</v>
      </c>
      <c r="G43" s="8" t="s">
        <v>720</v>
      </c>
      <c r="H43" s="8" t="s">
        <v>712</v>
      </c>
      <c r="I43" s="8" t="s">
        <v>723</v>
      </c>
      <c r="J43" s="8">
        <v>2016</v>
      </c>
      <c r="K43" s="8" t="s">
        <v>721</v>
      </c>
      <c r="L43" s="8" t="s">
        <v>106</v>
      </c>
      <c r="M43" s="8"/>
      <c r="N43" s="8" t="s">
        <v>722</v>
      </c>
    </row>
    <row r="44" spans="1:14" ht="42.75" x14ac:dyDescent="0.25">
      <c r="A44" s="8" t="s">
        <v>8</v>
      </c>
      <c r="B44" s="20" t="s">
        <v>902</v>
      </c>
      <c r="C44" s="8" t="s">
        <v>8</v>
      </c>
      <c r="D44" s="8" t="s">
        <v>319</v>
      </c>
      <c r="E44" s="20" t="s">
        <v>987</v>
      </c>
      <c r="F44" s="8" t="s">
        <v>12</v>
      </c>
      <c r="G44" s="8" t="s">
        <v>1014</v>
      </c>
      <c r="H44" s="8" t="s">
        <v>321</v>
      </c>
      <c r="I44" s="8" t="s">
        <v>320</v>
      </c>
      <c r="J44" s="8">
        <v>2006</v>
      </c>
      <c r="K44" s="8" t="s">
        <v>323</v>
      </c>
      <c r="L44" s="8" t="s">
        <v>106</v>
      </c>
      <c r="M44" s="8"/>
      <c r="N44" s="8" t="s">
        <v>324</v>
      </c>
    </row>
    <row r="45" spans="1:14" ht="57" x14ac:dyDescent="0.25">
      <c r="A45" s="8" t="s">
        <v>7</v>
      </c>
      <c r="B45" s="20" t="s">
        <v>898</v>
      </c>
      <c r="C45" s="8" t="s">
        <v>7</v>
      </c>
      <c r="D45" s="8" t="s">
        <v>65</v>
      </c>
      <c r="E45" s="20" t="s">
        <v>987</v>
      </c>
      <c r="F45" s="8" t="s">
        <v>12</v>
      </c>
      <c r="G45" s="8" t="s">
        <v>520</v>
      </c>
      <c r="H45" s="8" t="s">
        <v>519</v>
      </c>
      <c r="I45" s="8" t="s">
        <v>521</v>
      </c>
      <c r="J45" s="8" t="s">
        <v>70</v>
      </c>
      <c r="K45" s="8" t="s">
        <v>526</v>
      </c>
      <c r="L45" s="8" t="s">
        <v>106</v>
      </c>
      <c r="M45" s="8"/>
      <c r="N45" s="8" t="s">
        <v>397</v>
      </c>
    </row>
    <row r="46" spans="1:14" ht="66" customHeight="1" x14ac:dyDescent="0.25">
      <c r="A46" s="8" t="s">
        <v>522</v>
      </c>
      <c r="B46" s="20" t="s">
        <v>921</v>
      </c>
      <c r="C46" s="32" t="s">
        <v>1062</v>
      </c>
      <c r="D46" s="8" t="s">
        <v>524</v>
      </c>
      <c r="E46" s="20" t="s">
        <v>987</v>
      </c>
      <c r="F46" s="8" t="s">
        <v>12</v>
      </c>
      <c r="G46" s="8" t="s">
        <v>523</v>
      </c>
      <c r="H46" s="8" t="s">
        <v>525</v>
      </c>
      <c r="I46" s="8" t="s">
        <v>521</v>
      </c>
      <c r="J46" s="8" t="s">
        <v>70</v>
      </c>
      <c r="K46" s="8" t="s">
        <v>527</v>
      </c>
      <c r="L46" s="8" t="s">
        <v>106</v>
      </c>
      <c r="M46" s="8"/>
      <c r="N46" s="8" t="s">
        <v>397</v>
      </c>
    </row>
    <row r="47" spans="1:14" ht="57" x14ac:dyDescent="0.25">
      <c r="A47" s="8" t="s">
        <v>6</v>
      </c>
      <c r="B47" s="20" t="s">
        <v>898</v>
      </c>
      <c r="C47" s="8" t="s">
        <v>6</v>
      </c>
      <c r="D47" s="8" t="s">
        <v>6</v>
      </c>
      <c r="E47" s="20" t="s">
        <v>987</v>
      </c>
      <c r="F47" s="8" t="s">
        <v>661</v>
      </c>
      <c r="G47" s="8" t="s">
        <v>992</v>
      </c>
      <c r="H47" s="8" t="s">
        <v>528</v>
      </c>
      <c r="I47" s="8" t="s">
        <v>521</v>
      </c>
      <c r="J47" s="8" t="s">
        <v>70</v>
      </c>
      <c r="K47" s="8" t="s">
        <v>529</v>
      </c>
      <c r="L47" s="8" t="s">
        <v>106</v>
      </c>
      <c r="M47" s="8"/>
      <c r="N47" s="8" t="s">
        <v>397</v>
      </c>
    </row>
    <row r="48" spans="1:14" ht="57" x14ac:dyDescent="0.25">
      <c r="A48" s="8" t="s">
        <v>522</v>
      </c>
      <c r="B48" s="20" t="s">
        <v>921</v>
      </c>
      <c r="C48" s="32" t="s">
        <v>1062</v>
      </c>
      <c r="D48" s="8" t="s">
        <v>531</v>
      </c>
      <c r="E48" s="20" t="s">
        <v>987</v>
      </c>
      <c r="F48" s="8" t="s">
        <v>12</v>
      </c>
      <c r="G48" s="8" t="s">
        <v>530</v>
      </c>
      <c r="H48" s="8" t="s">
        <v>532</v>
      </c>
      <c r="I48" s="8" t="s">
        <v>521</v>
      </c>
      <c r="J48" s="8" t="s">
        <v>70</v>
      </c>
      <c r="K48" s="8" t="s">
        <v>1023</v>
      </c>
      <c r="L48" s="8" t="s">
        <v>106</v>
      </c>
      <c r="M48" s="8"/>
      <c r="N48" s="8" t="s">
        <v>397</v>
      </c>
    </row>
    <row r="49" spans="1:14" ht="128.25" x14ac:dyDescent="0.25">
      <c r="A49" s="8" t="s">
        <v>31</v>
      </c>
      <c r="B49" s="20" t="s">
        <v>898</v>
      </c>
      <c r="C49" s="20" t="s">
        <v>6</v>
      </c>
      <c r="D49" s="8" t="s">
        <v>533</v>
      </c>
      <c r="E49" s="20" t="s">
        <v>987</v>
      </c>
      <c r="F49" s="8" t="s">
        <v>662</v>
      </c>
      <c r="G49" s="8" t="s">
        <v>1015</v>
      </c>
      <c r="H49" s="8" t="s">
        <v>534</v>
      </c>
      <c r="I49" s="8" t="s">
        <v>521</v>
      </c>
      <c r="J49" s="8" t="s">
        <v>70</v>
      </c>
      <c r="K49" s="8" t="s">
        <v>536</v>
      </c>
      <c r="L49" s="8" t="s">
        <v>535</v>
      </c>
      <c r="M49" s="8"/>
      <c r="N49" s="8" t="s">
        <v>397</v>
      </c>
    </row>
    <row r="50" spans="1:14" ht="128.25" x14ac:dyDescent="0.25">
      <c r="A50" s="8" t="s">
        <v>993</v>
      </c>
      <c r="B50" s="20" t="s">
        <v>899</v>
      </c>
      <c r="C50" s="20" t="s">
        <v>4</v>
      </c>
      <c r="D50" s="8" t="s">
        <v>539</v>
      </c>
      <c r="E50" s="20" t="s">
        <v>987</v>
      </c>
      <c r="F50" s="8" t="s">
        <v>663</v>
      </c>
      <c r="G50" s="8" t="s">
        <v>537</v>
      </c>
      <c r="H50" s="8" t="s">
        <v>538</v>
      </c>
      <c r="I50" s="8" t="s">
        <v>521</v>
      </c>
      <c r="J50" s="8" t="s">
        <v>70</v>
      </c>
      <c r="K50" s="8" t="s">
        <v>563</v>
      </c>
      <c r="L50" s="8" t="s">
        <v>535</v>
      </c>
      <c r="M50" s="8"/>
      <c r="N50" s="8" t="s">
        <v>397</v>
      </c>
    </row>
    <row r="51" spans="1:14" ht="156.75" x14ac:dyDescent="0.25">
      <c r="A51" s="8" t="s">
        <v>550</v>
      </c>
      <c r="B51" s="20" t="s">
        <v>922</v>
      </c>
      <c r="C51" s="20" t="s">
        <v>9</v>
      </c>
      <c r="D51" s="8" t="s">
        <v>543</v>
      </c>
      <c r="E51" s="20" t="s">
        <v>987</v>
      </c>
      <c r="F51" s="8" t="s">
        <v>12</v>
      </c>
      <c r="G51" s="8" t="s">
        <v>540</v>
      </c>
      <c r="H51" s="8" t="s">
        <v>542</v>
      </c>
      <c r="I51" s="8" t="s">
        <v>521</v>
      </c>
      <c r="J51" s="8" t="s">
        <v>70</v>
      </c>
      <c r="K51" s="8" t="s">
        <v>544</v>
      </c>
      <c r="L51" s="8" t="s">
        <v>106</v>
      </c>
      <c r="M51" s="8"/>
      <c r="N51" s="8" t="s">
        <v>398</v>
      </c>
    </row>
    <row r="52" spans="1:14" ht="85.5" x14ac:dyDescent="0.25">
      <c r="A52" s="8" t="s">
        <v>552</v>
      </c>
      <c r="B52" s="20" t="s">
        <v>923</v>
      </c>
      <c r="C52" s="20" t="s">
        <v>4</v>
      </c>
      <c r="D52" s="8" t="s">
        <v>551</v>
      </c>
      <c r="E52" s="20" t="s">
        <v>990</v>
      </c>
      <c r="F52" s="8" t="s">
        <v>12</v>
      </c>
      <c r="G52" s="8" t="s">
        <v>541</v>
      </c>
      <c r="H52" s="8" t="s">
        <v>553</v>
      </c>
      <c r="I52" s="8" t="s">
        <v>521</v>
      </c>
      <c r="J52" s="8" t="s">
        <v>70</v>
      </c>
      <c r="K52" s="8" t="s">
        <v>554</v>
      </c>
      <c r="L52" s="8" t="s">
        <v>106</v>
      </c>
      <c r="M52" s="8"/>
      <c r="N52" s="8" t="s">
        <v>398</v>
      </c>
    </row>
    <row r="53" spans="1:14" ht="57" x14ac:dyDescent="0.25">
      <c r="A53" s="8" t="s">
        <v>11</v>
      </c>
      <c r="B53" s="8" t="s">
        <v>903</v>
      </c>
      <c r="C53" s="8" t="s">
        <v>11</v>
      </c>
      <c r="D53" s="8" t="s">
        <v>740</v>
      </c>
      <c r="E53" s="20" t="s">
        <v>987</v>
      </c>
      <c r="F53" s="8" t="s">
        <v>12</v>
      </c>
      <c r="G53" s="8" t="s">
        <v>739</v>
      </c>
      <c r="H53" s="8" t="s">
        <v>781</v>
      </c>
      <c r="I53" s="8" t="s">
        <v>752</v>
      </c>
      <c r="J53" s="8">
        <v>2010</v>
      </c>
      <c r="K53" s="8" t="s">
        <v>753</v>
      </c>
      <c r="L53" s="8"/>
      <c r="M53" s="8" t="s">
        <v>894</v>
      </c>
      <c r="N53" s="8" t="s">
        <v>743</v>
      </c>
    </row>
    <row r="54" spans="1:14" ht="71.25" x14ac:dyDescent="0.25">
      <c r="A54" s="8" t="s">
        <v>11</v>
      </c>
      <c r="B54" s="8" t="s">
        <v>929</v>
      </c>
      <c r="C54" s="8" t="s">
        <v>11</v>
      </c>
      <c r="D54" s="8" t="s">
        <v>768</v>
      </c>
      <c r="E54" s="20" t="s">
        <v>987</v>
      </c>
      <c r="F54" s="8" t="s">
        <v>12</v>
      </c>
      <c r="G54" s="8" t="s">
        <v>748</v>
      </c>
      <c r="H54" s="8" t="s">
        <v>780</v>
      </c>
      <c r="I54" s="8" t="s">
        <v>752</v>
      </c>
      <c r="J54" s="8">
        <v>2010</v>
      </c>
      <c r="K54" s="8" t="s">
        <v>757</v>
      </c>
      <c r="L54" s="8" t="s">
        <v>106</v>
      </c>
      <c r="M54" s="8" t="s">
        <v>894</v>
      </c>
      <c r="N54" s="8" t="s">
        <v>743</v>
      </c>
    </row>
    <row r="55" spans="1:14" ht="57" x14ac:dyDescent="0.25">
      <c r="A55" s="8" t="s">
        <v>777</v>
      </c>
      <c r="B55" s="8" t="s">
        <v>929</v>
      </c>
      <c r="C55" s="8" t="s">
        <v>11</v>
      </c>
      <c r="D55" s="8" t="s">
        <v>766</v>
      </c>
      <c r="E55" s="20" t="s">
        <v>987</v>
      </c>
      <c r="F55" s="8" t="s">
        <v>12</v>
      </c>
      <c r="G55" s="8" t="s">
        <v>749</v>
      </c>
      <c r="H55" s="8" t="s">
        <v>779</v>
      </c>
      <c r="I55" s="8" t="s">
        <v>752</v>
      </c>
      <c r="J55" s="8">
        <v>2010</v>
      </c>
      <c r="K55" s="8" t="s">
        <v>756</v>
      </c>
      <c r="L55" s="8" t="s">
        <v>106</v>
      </c>
      <c r="M55" s="8" t="s">
        <v>894</v>
      </c>
      <c r="N55" s="8" t="s">
        <v>743</v>
      </c>
    </row>
    <row r="56" spans="1:14" ht="71.25" x14ac:dyDescent="0.25">
      <c r="A56" s="8" t="s">
        <v>11</v>
      </c>
      <c r="B56" s="8" t="s">
        <v>903</v>
      </c>
      <c r="C56" s="8" t="s">
        <v>11</v>
      </c>
      <c r="D56" s="8" t="s">
        <v>767</v>
      </c>
      <c r="E56" s="20" t="s">
        <v>987</v>
      </c>
      <c r="F56" s="8" t="s">
        <v>12</v>
      </c>
      <c r="G56" s="8" t="s">
        <v>750</v>
      </c>
      <c r="H56" s="8" t="s">
        <v>778</v>
      </c>
      <c r="I56" s="8" t="s">
        <v>752</v>
      </c>
      <c r="J56" s="8">
        <v>2010</v>
      </c>
      <c r="K56" s="8" t="s">
        <v>765</v>
      </c>
      <c r="L56" s="8" t="s">
        <v>106</v>
      </c>
      <c r="M56" s="8" t="s">
        <v>894</v>
      </c>
      <c r="N56" s="8" t="s">
        <v>743</v>
      </c>
    </row>
    <row r="57" spans="1:14" ht="85.5" x14ac:dyDescent="0.25">
      <c r="A57" s="8" t="s">
        <v>11</v>
      </c>
      <c r="B57" s="8" t="s">
        <v>903</v>
      </c>
      <c r="C57" s="8" t="s">
        <v>11</v>
      </c>
      <c r="D57" s="8" t="s">
        <v>769</v>
      </c>
      <c r="E57" s="20" t="s">
        <v>987</v>
      </c>
      <c r="F57" s="8" t="s">
        <v>12</v>
      </c>
      <c r="G57" s="8" t="s">
        <v>751</v>
      </c>
      <c r="H57" s="8" t="s">
        <v>778</v>
      </c>
      <c r="I57" s="8" t="s">
        <v>752</v>
      </c>
      <c r="J57" s="8">
        <v>2010</v>
      </c>
      <c r="K57" s="8" t="s">
        <v>758</v>
      </c>
      <c r="L57" s="8" t="s">
        <v>106</v>
      </c>
      <c r="M57" s="8" t="s">
        <v>894</v>
      </c>
      <c r="N57" s="8" t="s">
        <v>743</v>
      </c>
    </row>
    <row r="58" spans="1:14" ht="99.75" x14ac:dyDescent="0.25">
      <c r="A58" s="8" t="s">
        <v>11</v>
      </c>
      <c r="B58" s="8" t="s">
        <v>903</v>
      </c>
      <c r="C58" s="8" t="s">
        <v>11</v>
      </c>
      <c r="D58" s="8" t="s">
        <v>770</v>
      </c>
      <c r="E58" s="20" t="s">
        <v>987</v>
      </c>
      <c r="F58" s="8" t="s">
        <v>12</v>
      </c>
      <c r="G58" s="8" t="s">
        <v>754</v>
      </c>
      <c r="H58" s="8" t="s">
        <v>778</v>
      </c>
      <c r="I58" s="8" t="s">
        <v>752</v>
      </c>
      <c r="J58" s="8">
        <v>2010</v>
      </c>
      <c r="K58" s="8" t="s">
        <v>760</v>
      </c>
      <c r="L58" s="8" t="s">
        <v>106</v>
      </c>
      <c r="M58" s="8" t="s">
        <v>894</v>
      </c>
      <c r="N58" s="8" t="s">
        <v>743</v>
      </c>
    </row>
    <row r="59" spans="1:14" ht="85.5" x14ac:dyDescent="0.25">
      <c r="A59" s="8" t="s">
        <v>11</v>
      </c>
      <c r="B59" s="8" t="s">
        <v>903</v>
      </c>
      <c r="C59" s="8" t="s">
        <v>11</v>
      </c>
      <c r="D59" s="8" t="s">
        <v>771</v>
      </c>
      <c r="E59" s="20" t="s">
        <v>987</v>
      </c>
      <c r="F59" s="8" t="s">
        <v>12</v>
      </c>
      <c r="G59" s="8" t="s">
        <v>741</v>
      </c>
      <c r="H59" s="8" t="s">
        <v>778</v>
      </c>
      <c r="I59" s="8" t="s">
        <v>752</v>
      </c>
      <c r="J59" s="8">
        <v>2010</v>
      </c>
      <c r="K59" s="8" t="s">
        <v>759</v>
      </c>
      <c r="L59" s="8" t="s">
        <v>106</v>
      </c>
      <c r="M59" s="8" t="s">
        <v>894</v>
      </c>
      <c r="N59" s="8" t="s">
        <v>743</v>
      </c>
    </row>
    <row r="60" spans="1:14" ht="57" x14ac:dyDescent="0.25">
      <c r="A60" s="8" t="s">
        <v>11</v>
      </c>
      <c r="B60" s="8" t="s">
        <v>903</v>
      </c>
      <c r="C60" s="8" t="s">
        <v>11</v>
      </c>
      <c r="D60" s="8" t="s">
        <v>772</v>
      </c>
      <c r="E60" s="20" t="s">
        <v>987</v>
      </c>
      <c r="F60" s="8" t="s">
        <v>12</v>
      </c>
      <c r="G60" s="8" t="s">
        <v>742</v>
      </c>
      <c r="H60" s="8" t="s">
        <v>778</v>
      </c>
      <c r="I60" s="8" t="s">
        <v>752</v>
      </c>
      <c r="J60" s="8">
        <v>2010</v>
      </c>
      <c r="K60" s="8" t="s">
        <v>764</v>
      </c>
      <c r="L60" s="8" t="s">
        <v>106</v>
      </c>
      <c r="M60" s="8" t="s">
        <v>894</v>
      </c>
      <c r="N60" s="8" t="s">
        <v>743</v>
      </c>
    </row>
    <row r="61" spans="1:14" ht="57" x14ac:dyDescent="0.25">
      <c r="A61" s="8" t="s">
        <v>11</v>
      </c>
      <c r="B61" s="8" t="s">
        <v>903</v>
      </c>
      <c r="C61" s="8" t="s">
        <v>11</v>
      </c>
      <c r="D61" s="8" t="s">
        <v>773</v>
      </c>
      <c r="E61" s="20" t="s">
        <v>987</v>
      </c>
      <c r="F61" s="8" t="s">
        <v>12</v>
      </c>
      <c r="G61" s="8" t="s">
        <v>744</v>
      </c>
      <c r="H61" s="8" t="s">
        <v>778</v>
      </c>
      <c r="I61" s="8" t="s">
        <v>752</v>
      </c>
      <c r="J61" s="8">
        <v>2010</v>
      </c>
      <c r="K61" s="8" t="s">
        <v>763</v>
      </c>
      <c r="L61" s="8" t="s">
        <v>106</v>
      </c>
      <c r="M61" s="8" t="s">
        <v>894</v>
      </c>
      <c r="N61" s="8" t="s">
        <v>743</v>
      </c>
    </row>
    <row r="62" spans="1:14" ht="57" x14ac:dyDescent="0.25">
      <c r="A62" s="8" t="s">
        <v>11</v>
      </c>
      <c r="B62" s="8" t="s">
        <v>903</v>
      </c>
      <c r="C62" s="8" t="s">
        <v>11</v>
      </c>
      <c r="D62" s="8" t="s">
        <v>774</v>
      </c>
      <c r="E62" s="20" t="s">
        <v>987</v>
      </c>
      <c r="F62" s="8" t="s">
        <v>12</v>
      </c>
      <c r="G62" s="8" t="s">
        <v>745</v>
      </c>
      <c r="H62" s="8" t="s">
        <v>778</v>
      </c>
      <c r="I62" s="8" t="s">
        <v>752</v>
      </c>
      <c r="J62" s="8">
        <v>2010</v>
      </c>
      <c r="K62" s="8" t="s">
        <v>762</v>
      </c>
      <c r="L62" s="8" t="s">
        <v>106</v>
      </c>
      <c r="M62" s="8" t="s">
        <v>894</v>
      </c>
      <c r="N62" s="8" t="s">
        <v>743</v>
      </c>
    </row>
    <row r="63" spans="1:14" ht="57" x14ac:dyDescent="0.25">
      <c r="A63" s="8" t="s">
        <v>11</v>
      </c>
      <c r="B63" s="8" t="s">
        <v>903</v>
      </c>
      <c r="C63" s="8" t="s">
        <v>11</v>
      </c>
      <c r="D63" s="8" t="s">
        <v>775</v>
      </c>
      <c r="E63" s="20" t="s">
        <v>987</v>
      </c>
      <c r="F63" s="8" t="s">
        <v>12</v>
      </c>
      <c r="G63" s="8" t="s">
        <v>746</v>
      </c>
      <c r="H63" s="8" t="s">
        <v>778</v>
      </c>
      <c r="I63" s="8" t="s">
        <v>752</v>
      </c>
      <c r="J63" s="8">
        <v>2010</v>
      </c>
      <c r="K63" s="8" t="s">
        <v>755</v>
      </c>
      <c r="L63" s="8" t="s">
        <v>106</v>
      </c>
      <c r="M63" s="8" t="s">
        <v>894</v>
      </c>
      <c r="N63" s="8" t="s">
        <v>743</v>
      </c>
    </row>
    <row r="64" spans="1:14" ht="57" x14ac:dyDescent="0.25">
      <c r="A64" s="8" t="s">
        <v>11</v>
      </c>
      <c r="B64" s="8" t="s">
        <v>929</v>
      </c>
      <c r="C64" s="8" t="s">
        <v>11</v>
      </c>
      <c r="D64" s="8" t="s">
        <v>776</v>
      </c>
      <c r="E64" s="20" t="s">
        <v>987</v>
      </c>
      <c r="F64" s="8" t="s">
        <v>12</v>
      </c>
      <c r="G64" s="8" t="s">
        <v>747</v>
      </c>
      <c r="H64" s="8" t="s">
        <v>782</v>
      </c>
      <c r="I64" s="8" t="s">
        <v>752</v>
      </c>
      <c r="J64" s="8">
        <v>2010</v>
      </c>
      <c r="K64" s="8" t="s">
        <v>761</v>
      </c>
      <c r="L64" s="8" t="s">
        <v>106</v>
      </c>
      <c r="M64" s="8" t="s">
        <v>894</v>
      </c>
      <c r="N64" s="8" t="s">
        <v>743</v>
      </c>
    </row>
    <row r="65" spans="1:14" ht="71.25" x14ac:dyDescent="0.25">
      <c r="A65" s="8" t="s">
        <v>11</v>
      </c>
      <c r="B65" s="8" t="s">
        <v>903</v>
      </c>
      <c r="C65" s="8" t="s">
        <v>11</v>
      </c>
      <c r="D65" s="8" t="s">
        <v>556</v>
      </c>
      <c r="E65" s="20" t="s">
        <v>987</v>
      </c>
      <c r="F65" s="8" t="s">
        <v>12</v>
      </c>
      <c r="G65" s="8" t="s">
        <v>555</v>
      </c>
      <c r="H65" s="8" t="s">
        <v>560</v>
      </c>
      <c r="I65" s="8" t="s">
        <v>521</v>
      </c>
      <c r="J65" s="8" t="s">
        <v>70</v>
      </c>
      <c r="K65" s="8" t="s">
        <v>557</v>
      </c>
      <c r="L65" s="8" t="s">
        <v>106</v>
      </c>
      <c r="M65" s="8"/>
      <c r="N65" s="8" t="s">
        <v>399</v>
      </c>
    </row>
    <row r="66" spans="1:14" ht="42.75" x14ac:dyDescent="0.25">
      <c r="A66" s="8" t="s">
        <v>11</v>
      </c>
      <c r="B66" s="8" t="s">
        <v>903</v>
      </c>
      <c r="C66" s="8" t="s">
        <v>11</v>
      </c>
      <c r="D66" s="8" t="s">
        <v>559</v>
      </c>
      <c r="E66" s="8" t="s">
        <v>990</v>
      </c>
      <c r="F66" s="8" t="s">
        <v>12</v>
      </c>
      <c r="G66" s="8" t="s">
        <v>558</v>
      </c>
      <c r="H66" s="8" t="s">
        <v>561</v>
      </c>
      <c r="I66" s="8" t="s">
        <v>521</v>
      </c>
      <c r="J66" s="8" t="s">
        <v>70</v>
      </c>
      <c r="K66" s="8" t="s">
        <v>562</v>
      </c>
      <c r="L66" s="8" t="s">
        <v>106</v>
      </c>
      <c r="M66" s="8"/>
      <c r="N66" s="8" t="s">
        <v>399</v>
      </c>
    </row>
    <row r="67" spans="1:14" ht="42.75" x14ac:dyDescent="0.25">
      <c r="A67" s="8" t="s">
        <v>11</v>
      </c>
      <c r="B67" s="8" t="s">
        <v>903</v>
      </c>
      <c r="C67" s="8" t="s">
        <v>11</v>
      </c>
      <c r="D67" s="8" t="s">
        <v>565</v>
      </c>
      <c r="E67" s="8" t="s">
        <v>990</v>
      </c>
      <c r="F67" s="8" t="s">
        <v>12</v>
      </c>
      <c r="G67" s="8" t="s">
        <v>564</v>
      </c>
      <c r="H67" s="8" t="s">
        <v>561</v>
      </c>
      <c r="I67" s="8" t="s">
        <v>521</v>
      </c>
      <c r="J67" s="8" t="s">
        <v>70</v>
      </c>
      <c r="K67" s="8" t="s">
        <v>566</v>
      </c>
      <c r="L67" s="8" t="s">
        <v>106</v>
      </c>
      <c r="M67" s="8"/>
      <c r="N67" s="8" t="s">
        <v>399</v>
      </c>
    </row>
    <row r="68" spans="1:14" ht="28.5" x14ac:dyDescent="0.25">
      <c r="A68" s="8" t="s">
        <v>11</v>
      </c>
      <c r="B68" s="8" t="s">
        <v>903</v>
      </c>
      <c r="C68" s="8" t="s">
        <v>11</v>
      </c>
      <c r="D68" s="8" t="s">
        <v>568</v>
      </c>
      <c r="E68" s="8" t="s">
        <v>990</v>
      </c>
      <c r="F68" s="8" t="s">
        <v>12</v>
      </c>
      <c r="G68" s="8" t="s">
        <v>567</v>
      </c>
      <c r="H68" s="8" t="s">
        <v>569</v>
      </c>
      <c r="I68" s="8" t="s">
        <v>521</v>
      </c>
      <c r="J68" s="8" t="s">
        <v>70</v>
      </c>
      <c r="K68" s="8" t="s">
        <v>570</v>
      </c>
      <c r="L68" s="8" t="s">
        <v>106</v>
      </c>
      <c r="M68" s="8"/>
      <c r="N68" s="8" t="s">
        <v>399</v>
      </c>
    </row>
    <row r="69" spans="1:14" ht="42.75" x14ac:dyDescent="0.25">
      <c r="A69" s="8" t="s">
        <v>11</v>
      </c>
      <c r="B69" s="8" t="s">
        <v>903</v>
      </c>
      <c r="C69" s="8" t="s">
        <v>11</v>
      </c>
      <c r="D69" s="8" t="s">
        <v>572</v>
      </c>
      <c r="E69" s="8" t="s">
        <v>990</v>
      </c>
      <c r="F69" s="8" t="s">
        <v>12</v>
      </c>
      <c r="G69" s="8" t="s">
        <v>571</v>
      </c>
      <c r="H69" s="8" t="s">
        <v>573</v>
      </c>
      <c r="I69" s="8" t="s">
        <v>521</v>
      </c>
      <c r="J69" s="8" t="s">
        <v>70</v>
      </c>
      <c r="K69" s="8" t="s">
        <v>574</v>
      </c>
      <c r="L69" s="8" t="s">
        <v>106</v>
      </c>
      <c r="M69" s="8"/>
      <c r="N69" s="8" t="s">
        <v>399</v>
      </c>
    </row>
    <row r="70" spans="1:14" ht="42.75" x14ac:dyDescent="0.25">
      <c r="A70" s="8" t="s">
        <v>5</v>
      </c>
      <c r="B70" s="8" t="s">
        <v>925</v>
      </c>
      <c r="C70" s="8" t="s">
        <v>5</v>
      </c>
      <c r="D70" s="8" t="s">
        <v>577</v>
      </c>
      <c r="E70" s="20" t="s">
        <v>987</v>
      </c>
      <c r="F70" s="8" t="s">
        <v>12</v>
      </c>
      <c r="G70" s="8" t="s">
        <v>575</v>
      </c>
      <c r="H70" s="8" t="s">
        <v>579</v>
      </c>
      <c r="I70" s="8" t="s">
        <v>521</v>
      </c>
      <c r="J70" s="8" t="s">
        <v>70</v>
      </c>
      <c r="K70" s="8" t="s">
        <v>578</v>
      </c>
      <c r="L70" s="8" t="s">
        <v>106</v>
      </c>
      <c r="M70" s="8"/>
      <c r="N70" s="8" t="s">
        <v>400</v>
      </c>
    </row>
    <row r="71" spans="1:14" ht="42.75" x14ac:dyDescent="0.25">
      <c r="A71" s="33" t="s">
        <v>5</v>
      </c>
      <c r="B71" s="8" t="s">
        <v>925</v>
      </c>
      <c r="C71" s="8" t="s">
        <v>5</v>
      </c>
      <c r="D71" s="33" t="s">
        <v>577</v>
      </c>
      <c r="E71" s="8" t="s">
        <v>990</v>
      </c>
      <c r="F71" s="8" t="s">
        <v>12</v>
      </c>
      <c r="G71" s="33" t="s">
        <v>576</v>
      </c>
      <c r="H71" s="33" t="s">
        <v>580</v>
      </c>
      <c r="I71" s="33" t="s">
        <v>521</v>
      </c>
      <c r="J71" s="33" t="s">
        <v>70</v>
      </c>
      <c r="K71" s="33" t="s">
        <v>991</v>
      </c>
      <c r="L71" s="33" t="s">
        <v>106</v>
      </c>
      <c r="M71" s="33"/>
      <c r="N71" s="8" t="s">
        <v>400</v>
      </c>
    </row>
    <row r="72" spans="1:14" ht="42.75" x14ac:dyDescent="0.25">
      <c r="A72" s="8" t="s">
        <v>5</v>
      </c>
      <c r="B72" s="8" t="s">
        <v>926</v>
      </c>
      <c r="C72" s="8" t="s">
        <v>5</v>
      </c>
      <c r="D72" s="8" t="s">
        <v>581</v>
      </c>
      <c r="E72" s="20" t="s">
        <v>987</v>
      </c>
      <c r="F72" s="8" t="s">
        <v>659</v>
      </c>
      <c r="G72" s="8" t="s">
        <v>1016</v>
      </c>
      <c r="H72" s="8" t="s">
        <v>582</v>
      </c>
      <c r="I72" s="8" t="s">
        <v>584</v>
      </c>
      <c r="J72" s="8">
        <v>2011</v>
      </c>
      <c r="K72" s="8" t="s">
        <v>1024</v>
      </c>
      <c r="L72" s="8" t="s">
        <v>106</v>
      </c>
      <c r="M72" s="8"/>
      <c r="N72" s="8" t="s">
        <v>583</v>
      </c>
    </row>
    <row r="73" spans="1:14" ht="213.75" x14ac:dyDescent="0.25">
      <c r="A73" s="8" t="s">
        <v>585</v>
      </c>
      <c r="B73" s="20" t="s">
        <v>928</v>
      </c>
      <c r="C73" s="32" t="s">
        <v>1062</v>
      </c>
      <c r="D73" s="8" t="s">
        <v>586</v>
      </c>
      <c r="E73" s="20" t="s">
        <v>987</v>
      </c>
      <c r="F73" s="8" t="s">
        <v>658</v>
      </c>
      <c r="G73" s="7" t="s">
        <v>590</v>
      </c>
      <c r="H73" s="8" t="s">
        <v>587</v>
      </c>
      <c r="I73" s="8" t="s">
        <v>589</v>
      </c>
      <c r="J73" s="8" t="s">
        <v>70</v>
      </c>
      <c r="K73" s="8" t="s">
        <v>592</v>
      </c>
      <c r="L73" s="8" t="s">
        <v>106</v>
      </c>
      <c r="M73" s="8"/>
      <c r="N73" s="8" t="s">
        <v>588</v>
      </c>
    </row>
    <row r="74" spans="1:14" ht="42.75" x14ac:dyDescent="0.25">
      <c r="A74" s="8" t="s">
        <v>509</v>
      </c>
      <c r="B74" s="8" t="s">
        <v>926</v>
      </c>
      <c r="C74" s="8" t="s">
        <v>5</v>
      </c>
      <c r="D74" s="8" t="s">
        <v>581</v>
      </c>
      <c r="E74" s="20" t="s">
        <v>987</v>
      </c>
      <c r="F74" s="8" t="s">
        <v>12</v>
      </c>
      <c r="G74" s="8" t="s">
        <v>1017</v>
      </c>
      <c r="H74" s="8" t="s">
        <v>582</v>
      </c>
      <c r="I74" s="8" t="s">
        <v>593</v>
      </c>
      <c r="J74" s="8">
        <v>2002</v>
      </c>
      <c r="K74" s="8" t="s">
        <v>1025</v>
      </c>
      <c r="L74" s="8" t="s">
        <v>106</v>
      </c>
      <c r="M74" s="8"/>
      <c r="N74" s="8" t="s">
        <v>594</v>
      </c>
    </row>
    <row r="75" spans="1:14" ht="42.75" x14ac:dyDescent="0.25">
      <c r="A75" s="8" t="s">
        <v>509</v>
      </c>
      <c r="B75" s="8" t="s">
        <v>926</v>
      </c>
      <c r="C75" s="8" t="s">
        <v>5</v>
      </c>
      <c r="D75" s="8" t="s">
        <v>581</v>
      </c>
      <c r="E75" s="20" t="s">
        <v>987</v>
      </c>
      <c r="F75" s="8" t="s">
        <v>12</v>
      </c>
      <c r="G75" s="8" t="s">
        <v>291</v>
      </c>
      <c r="H75" s="8" t="s">
        <v>582</v>
      </c>
      <c r="I75" s="8" t="s">
        <v>593</v>
      </c>
      <c r="J75" s="8">
        <v>2002</v>
      </c>
      <c r="K75" s="8" t="s">
        <v>595</v>
      </c>
      <c r="L75" s="8" t="s">
        <v>106</v>
      </c>
      <c r="M75" s="8"/>
      <c r="N75" s="8" t="s">
        <v>594</v>
      </c>
    </row>
    <row r="76" spans="1:14" ht="71.25" x14ac:dyDescent="0.25">
      <c r="A76" s="33" t="s">
        <v>9</v>
      </c>
      <c r="B76" s="20" t="s">
        <v>902</v>
      </c>
      <c r="C76" s="33" t="s">
        <v>9</v>
      </c>
      <c r="D76" s="33" t="s">
        <v>239</v>
      </c>
      <c r="E76" s="20" t="s">
        <v>987</v>
      </c>
      <c r="F76" s="33" t="s">
        <v>12</v>
      </c>
      <c r="G76" s="34" t="s">
        <v>596</v>
      </c>
      <c r="H76" s="33" t="s">
        <v>599</v>
      </c>
      <c r="I76" s="33" t="s">
        <v>597</v>
      </c>
      <c r="J76" s="33">
        <v>2008</v>
      </c>
      <c r="K76" s="33" t="s">
        <v>1026</v>
      </c>
      <c r="L76" s="33" t="s">
        <v>106</v>
      </c>
      <c r="M76" s="33"/>
      <c r="N76" s="8" t="s">
        <v>598</v>
      </c>
    </row>
    <row r="77" spans="1:14" ht="71.25" x14ac:dyDescent="0.25">
      <c r="A77" s="8" t="s">
        <v>10</v>
      </c>
      <c r="B77" s="20" t="s">
        <v>911</v>
      </c>
      <c r="C77" s="8" t="s">
        <v>10</v>
      </c>
      <c r="D77" s="8" t="s">
        <v>622</v>
      </c>
      <c r="E77" s="20" t="s">
        <v>987</v>
      </c>
      <c r="F77" s="8" t="s">
        <v>837</v>
      </c>
      <c r="G77" s="35" t="s">
        <v>612</v>
      </c>
      <c r="H77" s="8" t="s">
        <v>623</v>
      </c>
      <c r="I77" s="8" t="s">
        <v>621</v>
      </c>
      <c r="J77" s="8" t="s">
        <v>70</v>
      </c>
      <c r="K77" s="8" t="s">
        <v>670</v>
      </c>
      <c r="L77" s="8" t="s">
        <v>106</v>
      </c>
      <c r="M77" s="8"/>
      <c r="N77" s="8" t="s">
        <v>620</v>
      </c>
    </row>
    <row r="78" spans="1:14" ht="42.75" x14ac:dyDescent="0.25">
      <c r="A78" s="8" t="s">
        <v>10</v>
      </c>
      <c r="B78" s="20" t="s">
        <v>911</v>
      </c>
      <c r="C78" s="8" t="s">
        <v>10</v>
      </c>
      <c r="D78" s="8" t="s">
        <v>624</v>
      </c>
      <c r="E78" s="20" t="s">
        <v>987</v>
      </c>
      <c r="F78" s="8" t="s">
        <v>838</v>
      </c>
      <c r="G78" s="35" t="s">
        <v>613</v>
      </c>
      <c r="H78" s="8" t="s">
        <v>625</v>
      </c>
      <c r="I78" s="8" t="s">
        <v>621</v>
      </c>
      <c r="J78" s="8" t="s">
        <v>70</v>
      </c>
      <c r="K78" s="8" t="s">
        <v>648</v>
      </c>
      <c r="L78" s="8" t="s">
        <v>106</v>
      </c>
      <c r="M78" s="8"/>
      <c r="N78" s="8" t="s">
        <v>626</v>
      </c>
    </row>
    <row r="79" spans="1:14" ht="71.25" x14ac:dyDescent="0.25">
      <c r="A79" s="8" t="s">
        <v>650</v>
      </c>
      <c r="B79" s="20" t="s">
        <v>931</v>
      </c>
      <c r="C79" s="20" t="s">
        <v>10</v>
      </c>
      <c r="D79" s="8" t="s">
        <v>651</v>
      </c>
      <c r="E79" s="20" t="s">
        <v>987</v>
      </c>
      <c r="F79" s="8" t="s">
        <v>278</v>
      </c>
      <c r="G79" s="35" t="s">
        <v>614</v>
      </c>
      <c r="H79" s="8" t="s">
        <v>652</v>
      </c>
      <c r="I79" s="8" t="s">
        <v>621</v>
      </c>
      <c r="J79" s="8" t="s">
        <v>70</v>
      </c>
      <c r="K79" s="8" t="s">
        <v>649</v>
      </c>
      <c r="L79" s="8" t="s">
        <v>106</v>
      </c>
      <c r="M79" s="8"/>
      <c r="N79" s="8" t="s">
        <v>653</v>
      </c>
    </row>
    <row r="80" spans="1:14" ht="85.5" x14ac:dyDescent="0.25">
      <c r="A80" s="8" t="s">
        <v>7</v>
      </c>
      <c r="B80" s="20" t="s">
        <v>898</v>
      </c>
      <c r="C80" s="8" t="s">
        <v>7</v>
      </c>
      <c r="D80" s="8" t="s">
        <v>654</v>
      </c>
      <c r="E80" s="20" t="s">
        <v>987</v>
      </c>
      <c r="F80" s="8" t="s">
        <v>278</v>
      </c>
      <c r="G80" s="35" t="s">
        <v>618</v>
      </c>
      <c r="H80" s="8" t="s">
        <v>655</v>
      </c>
      <c r="I80" s="8" t="s">
        <v>656</v>
      </c>
      <c r="J80" s="8">
        <v>2008</v>
      </c>
      <c r="K80" s="8" t="s">
        <v>671</v>
      </c>
      <c r="L80" s="8" t="s">
        <v>106</v>
      </c>
      <c r="M80" s="8"/>
      <c r="N80" s="8" t="s">
        <v>617</v>
      </c>
    </row>
    <row r="81" spans="1:14" ht="42.75" x14ac:dyDescent="0.25">
      <c r="A81" s="8" t="s">
        <v>9</v>
      </c>
      <c r="B81" s="20" t="s">
        <v>902</v>
      </c>
      <c r="C81" s="8" t="s">
        <v>9</v>
      </c>
      <c r="D81" s="8" t="s">
        <v>668</v>
      </c>
      <c r="E81" s="20" t="s">
        <v>987</v>
      </c>
      <c r="F81" s="8" t="s">
        <v>839</v>
      </c>
      <c r="G81" s="35" t="s">
        <v>667</v>
      </c>
      <c r="H81" s="8" t="s">
        <v>669</v>
      </c>
      <c r="I81" s="8" t="s">
        <v>621</v>
      </c>
      <c r="J81" s="8" t="s">
        <v>70</v>
      </c>
      <c r="K81" s="8" t="s">
        <v>680</v>
      </c>
      <c r="L81" s="8" t="s">
        <v>106</v>
      </c>
      <c r="M81" s="8"/>
      <c r="N81" s="8" t="s">
        <v>619</v>
      </c>
    </row>
    <row r="82" spans="1:14" ht="42.75" x14ac:dyDescent="0.25">
      <c r="A82" s="8" t="s">
        <v>675</v>
      </c>
      <c r="B82" s="20" t="s">
        <v>930</v>
      </c>
      <c r="C82" s="20" t="s">
        <v>3</v>
      </c>
      <c r="D82" s="8" t="s">
        <v>672</v>
      </c>
      <c r="E82" s="20" t="s">
        <v>987</v>
      </c>
      <c r="F82" s="8" t="s">
        <v>12</v>
      </c>
      <c r="G82" s="35" t="s">
        <v>679</v>
      </c>
      <c r="H82" s="8" t="s">
        <v>677</v>
      </c>
      <c r="I82" s="8" t="s">
        <v>621</v>
      </c>
      <c r="J82" s="8" t="s">
        <v>70</v>
      </c>
      <c r="K82" s="8" t="s">
        <v>681</v>
      </c>
      <c r="L82" s="8" t="s">
        <v>106</v>
      </c>
      <c r="M82" s="8"/>
      <c r="N82" s="8" t="s">
        <v>673</v>
      </c>
    </row>
    <row r="83" spans="1:14" ht="42.75" x14ac:dyDescent="0.25">
      <c r="A83" s="8" t="s">
        <v>675</v>
      </c>
      <c r="B83" s="20" t="s">
        <v>930</v>
      </c>
      <c r="C83" s="20" t="s">
        <v>3</v>
      </c>
      <c r="D83" s="8" t="s">
        <v>678</v>
      </c>
      <c r="E83" s="20" t="s">
        <v>987</v>
      </c>
      <c r="F83" s="8" t="s">
        <v>12</v>
      </c>
      <c r="G83" s="35" t="s">
        <v>674</v>
      </c>
      <c r="H83" s="8" t="s">
        <v>676</v>
      </c>
      <c r="I83" s="8" t="s">
        <v>621</v>
      </c>
      <c r="J83" s="8" t="s">
        <v>70</v>
      </c>
      <c r="K83" s="8" t="s">
        <v>682</v>
      </c>
      <c r="L83" s="8" t="s">
        <v>106</v>
      </c>
      <c r="M83" s="8"/>
      <c r="N83" s="8" t="s">
        <v>673</v>
      </c>
    </row>
    <row r="84" spans="1:14" ht="57" x14ac:dyDescent="0.25">
      <c r="A84" s="8" t="s">
        <v>3</v>
      </c>
      <c r="B84" s="20" t="s">
        <v>907</v>
      </c>
      <c r="C84" s="8" t="s">
        <v>3</v>
      </c>
      <c r="D84" s="8" t="s">
        <v>672</v>
      </c>
      <c r="E84" s="20" t="s">
        <v>987</v>
      </c>
      <c r="F84" s="8" t="s">
        <v>12</v>
      </c>
      <c r="G84" s="35" t="s">
        <v>737</v>
      </c>
      <c r="H84" s="8" t="s">
        <v>1018</v>
      </c>
      <c r="I84" s="8" t="s">
        <v>735</v>
      </c>
      <c r="J84" s="8">
        <v>1997</v>
      </c>
      <c r="K84" s="8" t="s">
        <v>736</v>
      </c>
      <c r="L84" s="8" t="s">
        <v>106</v>
      </c>
      <c r="M84" s="8"/>
      <c r="N84" s="8" t="s">
        <v>734</v>
      </c>
    </row>
    <row r="85" spans="1:14" ht="57" x14ac:dyDescent="0.25">
      <c r="A85" s="8" t="s">
        <v>729</v>
      </c>
      <c r="B85" s="20" t="s">
        <v>902</v>
      </c>
      <c r="C85" s="20" t="s">
        <v>8</v>
      </c>
      <c r="D85" s="8" t="s">
        <v>1019</v>
      </c>
      <c r="E85" s="20" t="s">
        <v>987</v>
      </c>
      <c r="F85" s="8" t="s">
        <v>839</v>
      </c>
      <c r="G85" s="8" t="s">
        <v>728</v>
      </c>
      <c r="H85" s="8" t="s">
        <v>730</v>
      </c>
      <c r="I85" s="8" t="s">
        <v>621</v>
      </c>
      <c r="J85" s="8" t="s">
        <v>70</v>
      </c>
      <c r="K85" s="8" t="s">
        <v>1027</v>
      </c>
      <c r="L85" s="8" t="s">
        <v>106</v>
      </c>
      <c r="M85" s="8"/>
      <c r="N85" s="8" t="s">
        <v>719</v>
      </c>
    </row>
    <row r="86" spans="1:14" ht="185.25" x14ac:dyDescent="0.25">
      <c r="A86" s="8" t="s">
        <v>63</v>
      </c>
      <c r="B86" s="20" t="s">
        <v>932</v>
      </c>
      <c r="C86" s="20" t="s">
        <v>6</v>
      </c>
      <c r="D86" s="8" t="s">
        <v>808</v>
      </c>
      <c r="E86" s="20" t="s">
        <v>987</v>
      </c>
      <c r="F86" s="8" t="s">
        <v>12</v>
      </c>
      <c r="G86" s="8" t="s">
        <v>805</v>
      </c>
      <c r="H86" s="8" t="s">
        <v>809</v>
      </c>
      <c r="I86" s="8" t="s">
        <v>806</v>
      </c>
      <c r="J86" s="8">
        <v>1992</v>
      </c>
      <c r="K86" s="8" t="s">
        <v>896</v>
      </c>
      <c r="L86" s="8" t="s">
        <v>106</v>
      </c>
      <c r="M86" s="8" t="s">
        <v>895</v>
      </c>
      <c r="N86" s="8" t="s">
        <v>807</v>
      </c>
    </row>
    <row r="87" spans="1:14" ht="57" x14ac:dyDescent="0.25">
      <c r="A87" s="8" t="s">
        <v>290</v>
      </c>
      <c r="B87" s="20" t="s">
        <v>932</v>
      </c>
      <c r="C87" s="20" t="s">
        <v>8</v>
      </c>
      <c r="D87" s="8" t="s">
        <v>724</v>
      </c>
      <c r="E87" s="20" t="s">
        <v>987</v>
      </c>
      <c r="F87" s="8" t="s">
        <v>725</v>
      </c>
      <c r="G87" s="8" t="s">
        <v>727</v>
      </c>
      <c r="H87" s="8" t="s">
        <v>726</v>
      </c>
      <c r="I87" s="8" t="s">
        <v>732</v>
      </c>
      <c r="J87" s="8">
        <v>1984</v>
      </c>
      <c r="K87" s="8" t="s">
        <v>733</v>
      </c>
      <c r="L87" s="8" t="s">
        <v>106</v>
      </c>
      <c r="M87" s="8"/>
      <c r="N87" s="8" t="s">
        <v>731</v>
      </c>
    </row>
    <row r="88" spans="1:14" ht="57" x14ac:dyDescent="0.25">
      <c r="A88" s="8" t="s">
        <v>6</v>
      </c>
      <c r="B88" s="20" t="s">
        <v>910</v>
      </c>
      <c r="C88" s="8" t="s">
        <v>6</v>
      </c>
      <c r="D88" s="8" t="s">
        <v>828</v>
      </c>
      <c r="E88" s="20" t="s">
        <v>987</v>
      </c>
      <c r="F88" s="8" t="s">
        <v>12</v>
      </c>
      <c r="G88" s="8" t="s">
        <v>831</v>
      </c>
      <c r="H88" s="8" t="s">
        <v>829</v>
      </c>
      <c r="I88" s="8" t="s">
        <v>830</v>
      </c>
      <c r="J88" s="8">
        <v>2007</v>
      </c>
      <c r="K88" s="8" t="s">
        <v>827</v>
      </c>
      <c r="L88" s="8" t="s">
        <v>106</v>
      </c>
      <c r="M88" s="8"/>
      <c r="N88" s="8" t="s">
        <v>826</v>
      </c>
    </row>
    <row r="89" spans="1:14" ht="228" x14ac:dyDescent="0.25">
      <c r="A89" s="8" t="s">
        <v>5</v>
      </c>
      <c r="B89" s="20" t="s">
        <v>899</v>
      </c>
      <c r="C89" s="8" t="s">
        <v>5</v>
      </c>
      <c r="D89" s="8" t="s">
        <v>803</v>
      </c>
      <c r="E89" s="20" t="s">
        <v>987</v>
      </c>
      <c r="F89" s="8" t="s">
        <v>77</v>
      </c>
      <c r="G89" s="8" t="s">
        <v>802</v>
      </c>
      <c r="H89" s="8" t="s">
        <v>804</v>
      </c>
      <c r="I89" s="8" t="s">
        <v>801</v>
      </c>
      <c r="J89" s="8">
        <v>2013</v>
      </c>
      <c r="K89" s="8" t="s">
        <v>800</v>
      </c>
      <c r="L89" s="8" t="s">
        <v>106</v>
      </c>
      <c r="M89" s="8"/>
      <c r="N89" s="8" t="s">
        <v>799</v>
      </c>
    </row>
    <row r="90" spans="1:14" x14ac:dyDescent="0.2">
      <c r="I90" s="3"/>
    </row>
    <row r="91" spans="1:14" x14ac:dyDescent="0.25">
      <c r="A91" s="36"/>
    </row>
    <row r="92" spans="1:14" x14ac:dyDescent="0.25">
      <c r="A92" s="36"/>
    </row>
    <row r="93" spans="1:14" x14ac:dyDescent="0.25">
      <c r="A93" s="36"/>
    </row>
    <row r="94" spans="1:14" x14ac:dyDescent="0.25">
      <c r="A94" s="36"/>
    </row>
    <row r="95" spans="1:14" x14ac:dyDescent="0.25">
      <c r="A95" s="36"/>
    </row>
    <row r="96" spans="1:14" x14ac:dyDescent="0.25">
      <c r="A96" s="36"/>
    </row>
    <row r="97" spans="1:14" x14ac:dyDescent="0.25">
      <c r="A97" s="36"/>
    </row>
    <row r="98" spans="1:14" x14ac:dyDescent="0.25">
      <c r="A98" s="36"/>
    </row>
    <row r="110" spans="1:14" x14ac:dyDescent="0.25">
      <c r="D110" s="29"/>
      <c r="H110" s="37"/>
      <c r="I110" s="29"/>
      <c r="J110" s="29"/>
      <c r="K110" s="29"/>
      <c r="L110" s="29"/>
      <c r="M110" s="29"/>
      <c r="N110" s="29"/>
    </row>
    <row r="114" spans="4:14" x14ac:dyDescent="0.25">
      <c r="D114" s="37"/>
      <c r="H114" s="29"/>
      <c r="I114" s="29"/>
      <c r="J114" s="29"/>
      <c r="K114" s="29"/>
      <c r="L114" s="29"/>
      <c r="M114" s="29"/>
      <c r="N114" s="29"/>
    </row>
    <row r="115" spans="4:14" x14ac:dyDescent="0.25">
      <c r="D115" s="37"/>
      <c r="H115" s="29"/>
      <c r="I115" s="29"/>
      <c r="J115" s="29"/>
      <c r="K115" s="29"/>
      <c r="L115" s="29"/>
      <c r="M115" s="29"/>
      <c r="N115" s="29"/>
    </row>
  </sheetData>
  <autoFilter ref="A11:N89"/>
  <mergeCells count="1">
    <mergeCell ref="D3:F7"/>
  </mergeCells>
  <hyperlinks>
    <hyperlink ref="N23" r:id="rId1"/>
    <hyperlink ref="N20" r:id="rId2"/>
    <hyperlink ref="N21" r:id="rId3"/>
    <hyperlink ref="N12" r:id="rId4"/>
    <hyperlink ref="N13" r:id="rId5"/>
    <hyperlink ref="N16" r:id="rId6"/>
    <hyperlink ref="N22" r:id="rId7"/>
    <hyperlink ref="N24" r:id="rId8" location="!"/>
    <hyperlink ref="N26" r:id="rId9" display="https://www.google.com/url?sa=t&amp;rct=j&amp;q=&amp;esrc=s&amp;source=web&amp;cd=1&amp;ved=2ahUKEwiG-8uOqvLeAhUDfFAKHbeZAE0QFjAAegQICRAC&amp;url=http%3A%2F%2Fwww.emcdda.europa.eu%2Fattachements.cfm%2Fatt_3957_EN_tarcq.pdf&amp;usg=AOvVaw1G2BbDuzt8pMepMlH_NY8e"/>
    <hyperlink ref="N27" r:id="rId10"/>
    <hyperlink ref="N25" r:id="rId11"/>
    <hyperlink ref="N38" r:id="rId12"/>
    <hyperlink ref="N40" r:id="rId13" location="sthash.8eFMh8ss.dpuf"/>
    <hyperlink ref="N41" r:id="rId14"/>
    <hyperlink ref="N42" r:id="rId15"/>
    <hyperlink ref="N70" r:id="rId16"/>
    <hyperlink ref="N45" r:id="rId17"/>
    <hyperlink ref="N46" r:id="rId18"/>
    <hyperlink ref="N47" r:id="rId19"/>
    <hyperlink ref="N48" r:id="rId20"/>
    <hyperlink ref="N49" r:id="rId21"/>
    <hyperlink ref="N50" r:id="rId22"/>
    <hyperlink ref="N51" r:id="rId23"/>
    <hyperlink ref="N52" r:id="rId24"/>
    <hyperlink ref="N71" r:id="rId25"/>
    <hyperlink ref="N29" r:id="rId26"/>
    <hyperlink ref="N77" r:id="rId27"/>
    <hyperlink ref="N78" r:id="rId28"/>
    <hyperlink ref="N80" r:id="rId29"/>
    <hyperlink ref="N79" r:id="rId30"/>
    <hyperlink ref="N81" r:id="rId31"/>
    <hyperlink ref="N43" r:id="rId32"/>
    <hyperlink ref="N87" r:id="rId33"/>
    <hyperlink ref="N83" r:id="rId34"/>
    <hyperlink ref="N82" r:id="rId35"/>
    <hyperlink ref="N85" r:id="rId36"/>
    <hyperlink ref="N15" r:id="rId37"/>
    <hyperlink ref="N86" r:id="rId38"/>
    <hyperlink ref="N88" r:id="rId39"/>
    <hyperlink ref="A3" location="'User Guide'!A1" display="Go to User Guide"/>
    <hyperlink ref="A5" location="Glossary!A1" display="Go to Glossary"/>
    <hyperlink ref="A6" location="Taxonomy!A1" display="Go to Taxonomy"/>
    <hyperlink ref="A4" location="'Outcome frameworks'!A1" display="Go to Outcome frameworks"/>
  </hyperlinks>
  <pageMargins left="0.7" right="0.7" top="0.75" bottom="0.75" header="0.3" footer="0.3"/>
  <pageSetup paperSize="9" orientation="portrait" horizontalDpi="0" verticalDpi="0" r:id="rId40"/>
  <legacyDrawing r:id="rId4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2"/>
  <sheetViews>
    <sheetView workbookViewId="0"/>
  </sheetViews>
  <sheetFormatPr defaultColWidth="9.140625" defaultRowHeight="14.25" x14ac:dyDescent="0.25"/>
  <cols>
    <col min="1" max="1" width="22.7109375" style="2" customWidth="1"/>
    <col min="2" max="2" width="129.7109375" style="2" customWidth="1"/>
    <col min="3" max="3" width="35.28515625" style="2" customWidth="1"/>
    <col min="4" max="7" width="23.85546875" style="2" customWidth="1"/>
    <col min="8" max="16384" width="9.140625" style="2"/>
  </cols>
  <sheetData>
    <row r="1" spans="1:3" s="43" customFormat="1" ht="30" x14ac:dyDescent="0.2">
      <c r="A1" s="46" t="s">
        <v>1112</v>
      </c>
    </row>
    <row r="3" spans="1:3" ht="18" x14ac:dyDescent="0.25">
      <c r="A3" s="4"/>
      <c r="B3" s="4" t="s">
        <v>42</v>
      </c>
      <c r="C3" s="4" t="s">
        <v>43</v>
      </c>
    </row>
    <row r="4" spans="1:3" ht="28.5" x14ac:dyDescent="0.25">
      <c r="A4" s="4" t="s">
        <v>39</v>
      </c>
      <c r="B4" s="20" t="s">
        <v>794</v>
      </c>
      <c r="C4" s="20" t="s">
        <v>134</v>
      </c>
    </row>
    <row r="5" spans="1:3" ht="42.75" x14ac:dyDescent="0.25">
      <c r="A5" s="4" t="s">
        <v>2</v>
      </c>
      <c r="B5" s="20" t="s">
        <v>882</v>
      </c>
      <c r="C5" s="20" t="s">
        <v>136</v>
      </c>
    </row>
    <row r="6" spans="1:3" ht="48.75" customHeight="1" x14ac:dyDescent="0.25">
      <c r="A6" s="4" t="s">
        <v>36</v>
      </c>
      <c r="B6" s="20" t="s">
        <v>878</v>
      </c>
      <c r="C6" s="20" t="s">
        <v>128</v>
      </c>
    </row>
    <row r="7" spans="1:3" ht="57" x14ac:dyDescent="0.25">
      <c r="A7" s="4" t="s">
        <v>879</v>
      </c>
      <c r="B7" s="20" t="s">
        <v>1114</v>
      </c>
      <c r="C7" s="20" t="s">
        <v>57</v>
      </c>
    </row>
    <row r="8" spans="1:3" ht="114" x14ac:dyDescent="0.25">
      <c r="A8" s="4" t="s">
        <v>37</v>
      </c>
      <c r="B8" s="20" t="s">
        <v>1073</v>
      </c>
      <c r="C8" s="20" t="s">
        <v>120</v>
      </c>
    </row>
    <row r="9" spans="1:3" ht="28.5" x14ac:dyDescent="0.25">
      <c r="A9" s="4" t="s">
        <v>38</v>
      </c>
      <c r="B9" s="20" t="s">
        <v>137</v>
      </c>
      <c r="C9" s="20" t="s">
        <v>877</v>
      </c>
    </row>
    <row r="10" spans="1:3" ht="28.5" x14ac:dyDescent="0.25">
      <c r="A10" s="4" t="s">
        <v>40</v>
      </c>
      <c r="B10" s="20" t="s">
        <v>146</v>
      </c>
      <c r="C10" s="20" t="s">
        <v>81</v>
      </c>
    </row>
    <row r="11" spans="1:3" ht="18" x14ac:dyDescent="0.25">
      <c r="A11" s="4" t="s">
        <v>41</v>
      </c>
      <c r="B11" s="20" t="s">
        <v>832</v>
      </c>
      <c r="C11" s="20" t="s">
        <v>129</v>
      </c>
    </row>
    <row r="12" spans="1:3" ht="28.5" x14ac:dyDescent="0.25">
      <c r="A12" s="4" t="s">
        <v>718</v>
      </c>
      <c r="B12" s="20" t="s">
        <v>897</v>
      </c>
      <c r="C12" s="20"/>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52"/>
  <sheetViews>
    <sheetView zoomScaleNormal="100" workbookViewId="0"/>
  </sheetViews>
  <sheetFormatPr defaultColWidth="9.140625" defaultRowHeight="14.25" x14ac:dyDescent="0.2"/>
  <cols>
    <col min="1" max="1" width="70.140625" style="3" bestFit="1" customWidth="1"/>
    <col min="2" max="2" width="68.42578125" style="3" customWidth="1"/>
    <col min="3" max="3" width="69.42578125" style="16" customWidth="1"/>
    <col min="4" max="4" width="9.140625" style="3" customWidth="1"/>
    <col min="5" max="5" width="52.42578125" style="3" customWidth="1"/>
    <col min="6" max="16384" width="9.140625" style="3"/>
  </cols>
  <sheetData>
    <row r="1" spans="1:3" s="44" customFormat="1" ht="30" x14ac:dyDescent="0.2">
      <c r="A1" s="42" t="s">
        <v>1104</v>
      </c>
      <c r="C1" s="45"/>
    </row>
    <row r="3" spans="1:3" ht="75.75" customHeight="1" x14ac:dyDescent="0.2">
      <c r="A3" s="59" t="s">
        <v>1116</v>
      </c>
      <c r="B3" s="59"/>
      <c r="C3" s="59"/>
    </row>
    <row r="5" spans="1:3" ht="36" customHeight="1" x14ac:dyDescent="0.2">
      <c r="B5" s="65" t="s">
        <v>1109</v>
      </c>
      <c r="C5" s="66"/>
    </row>
    <row r="6" spans="1:3" ht="36" x14ac:dyDescent="0.2">
      <c r="A6" s="4" t="s">
        <v>849</v>
      </c>
      <c r="B6" s="48" t="s">
        <v>1110</v>
      </c>
      <c r="C6" s="48" t="s">
        <v>1111</v>
      </c>
    </row>
    <row r="7" spans="1:3" ht="28.5" x14ac:dyDescent="0.2">
      <c r="A7" s="47" t="s">
        <v>3</v>
      </c>
      <c r="B7" s="8" t="s">
        <v>13</v>
      </c>
      <c r="C7" s="8" t="s">
        <v>25</v>
      </c>
    </row>
    <row r="8" spans="1:3" ht="28.5" x14ac:dyDescent="0.2">
      <c r="A8" s="47" t="s">
        <v>4</v>
      </c>
      <c r="B8" s="8" t="s">
        <v>14</v>
      </c>
      <c r="C8" s="8" t="s">
        <v>24</v>
      </c>
    </row>
    <row r="9" spans="1:3" ht="28.5" x14ac:dyDescent="0.2">
      <c r="A9" s="47" t="s">
        <v>5</v>
      </c>
      <c r="B9" s="8" t="s">
        <v>15</v>
      </c>
      <c r="C9" s="8" t="s">
        <v>26</v>
      </c>
    </row>
    <row r="10" spans="1:3" ht="42.75" x14ac:dyDescent="0.2">
      <c r="A10" s="47" t="s">
        <v>6</v>
      </c>
      <c r="B10" s="8" t="s">
        <v>16</v>
      </c>
      <c r="C10" s="8" t="s">
        <v>27</v>
      </c>
    </row>
    <row r="11" spans="1:3" ht="42.75" x14ac:dyDescent="0.2">
      <c r="A11" s="47" t="s">
        <v>7</v>
      </c>
      <c r="B11" s="8" t="s">
        <v>17</v>
      </c>
      <c r="C11" s="8" t="s">
        <v>18</v>
      </c>
    </row>
    <row r="12" spans="1:3" ht="28.5" x14ac:dyDescent="0.2">
      <c r="A12" s="47" t="s">
        <v>8</v>
      </c>
      <c r="B12" s="8" t="s">
        <v>19</v>
      </c>
      <c r="C12" s="8" t="s">
        <v>28</v>
      </c>
    </row>
    <row r="13" spans="1:3" ht="42.75" x14ac:dyDescent="0.2">
      <c r="A13" s="47" t="s">
        <v>9</v>
      </c>
      <c r="B13" s="8" t="s">
        <v>20</v>
      </c>
      <c r="C13" s="8" t="s">
        <v>29</v>
      </c>
    </row>
    <row r="14" spans="1:3" ht="28.5" x14ac:dyDescent="0.2">
      <c r="A14" s="47" t="s">
        <v>10</v>
      </c>
      <c r="B14" s="8" t="s">
        <v>21</v>
      </c>
      <c r="C14" s="8" t="s">
        <v>30</v>
      </c>
    </row>
    <row r="15" spans="1:3" ht="28.5" x14ac:dyDescent="0.2">
      <c r="A15" s="47" t="s">
        <v>11</v>
      </c>
      <c r="B15" s="8" t="s">
        <v>22</v>
      </c>
      <c r="C15" s="8" t="s">
        <v>23</v>
      </c>
    </row>
    <row r="16" spans="1:3" ht="29.25" customHeight="1" x14ac:dyDescent="0.2">
      <c r="A16" s="63" t="s">
        <v>876</v>
      </c>
      <c r="B16" s="63"/>
      <c r="C16" s="63"/>
    </row>
    <row r="17" spans="1:3" x14ac:dyDescent="0.2">
      <c r="A17" s="64"/>
      <c r="B17" s="64"/>
      <c r="C17" s="64"/>
    </row>
    <row r="18" spans="1:3" ht="18" x14ac:dyDescent="0.2">
      <c r="A18" s="4" t="s">
        <v>848</v>
      </c>
    </row>
    <row r="19" spans="1:3" x14ac:dyDescent="0.2">
      <c r="A19" s="10" t="s">
        <v>75</v>
      </c>
    </row>
    <row r="20" spans="1:3" x14ac:dyDescent="0.2">
      <c r="A20" s="10" t="s">
        <v>76</v>
      </c>
    </row>
    <row r="21" spans="1:3" x14ac:dyDescent="0.2">
      <c r="A21" s="10" t="s">
        <v>77</v>
      </c>
    </row>
    <row r="22" spans="1:3" x14ac:dyDescent="0.2">
      <c r="A22" s="10" t="s">
        <v>78</v>
      </c>
    </row>
    <row r="23" spans="1:3" x14ac:dyDescent="0.2">
      <c r="A23" s="10" t="s">
        <v>79</v>
      </c>
    </row>
    <row r="24" spans="1:3" x14ac:dyDescent="0.2">
      <c r="A24" s="10" t="s">
        <v>80</v>
      </c>
    </row>
    <row r="25" spans="1:3" x14ac:dyDescent="0.2">
      <c r="A25" s="10" t="s">
        <v>81</v>
      </c>
    </row>
    <row r="26" spans="1:3" x14ac:dyDescent="0.2">
      <c r="A26" s="10" t="s">
        <v>82</v>
      </c>
    </row>
    <row r="27" spans="1:3" x14ac:dyDescent="0.2">
      <c r="A27" s="10" t="s">
        <v>83</v>
      </c>
    </row>
    <row r="28" spans="1:3" x14ac:dyDescent="0.2">
      <c r="A28" s="10" t="s">
        <v>84</v>
      </c>
    </row>
    <row r="29" spans="1:3" x14ac:dyDescent="0.2">
      <c r="A29" s="10" t="s">
        <v>85</v>
      </c>
    </row>
    <row r="30" spans="1:3" x14ac:dyDescent="0.2">
      <c r="A30" s="10" t="s">
        <v>86</v>
      </c>
    </row>
    <row r="31" spans="1:3" x14ac:dyDescent="0.2">
      <c r="A31" s="10" t="s">
        <v>87</v>
      </c>
    </row>
    <row r="32" spans="1:3" x14ac:dyDescent="0.2">
      <c r="A32" s="10" t="s">
        <v>88</v>
      </c>
    </row>
    <row r="33" spans="1:2" x14ac:dyDescent="0.2">
      <c r="A33" s="10" t="s">
        <v>89</v>
      </c>
    </row>
    <row r="34" spans="1:2" x14ac:dyDescent="0.2">
      <c r="A34" s="10" t="s">
        <v>12</v>
      </c>
    </row>
    <row r="35" spans="1:2" x14ac:dyDescent="0.2">
      <c r="A35" s="10" t="s">
        <v>278</v>
      </c>
    </row>
    <row r="36" spans="1:2" x14ac:dyDescent="0.2">
      <c r="A36" s="10" t="s">
        <v>847</v>
      </c>
    </row>
    <row r="37" spans="1:2" ht="33" customHeight="1" x14ac:dyDescent="0.2">
      <c r="A37" s="41" t="s">
        <v>876</v>
      </c>
    </row>
    <row r="40" spans="1:2" ht="18" x14ac:dyDescent="0.2">
      <c r="A40" s="61" t="s">
        <v>1102</v>
      </c>
      <c r="B40" s="62"/>
    </row>
    <row r="41" spans="1:2" ht="18" x14ac:dyDescent="0.2">
      <c r="A41" s="40" t="s">
        <v>908</v>
      </c>
      <c r="B41" s="40" t="s">
        <v>900</v>
      </c>
    </row>
    <row r="42" spans="1:2" x14ac:dyDescent="0.2">
      <c r="A42" s="10" t="s">
        <v>916</v>
      </c>
      <c r="B42" s="7" t="s">
        <v>3</v>
      </c>
    </row>
    <row r="43" spans="1:2" x14ac:dyDescent="0.2">
      <c r="A43" s="10" t="s">
        <v>906</v>
      </c>
      <c r="B43" s="7" t="s">
        <v>4</v>
      </c>
    </row>
    <row r="44" spans="1:2" x14ac:dyDescent="0.2">
      <c r="A44" s="10" t="s">
        <v>899</v>
      </c>
      <c r="B44" s="7" t="s">
        <v>5</v>
      </c>
    </row>
    <row r="45" spans="1:2" x14ac:dyDescent="0.2">
      <c r="A45" s="10" t="s">
        <v>898</v>
      </c>
      <c r="B45" s="7" t="s">
        <v>6</v>
      </c>
    </row>
    <row r="46" spans="1:2" x14ac:dyDescent="0.2">
      <c r="A46" s="10" t="s">
        <v>898</v>
      </c>
      <c r="B46" s="7" t="s">
        <v>7</v>
      </c>
    </row>
    <row r="47" spans="1:2" x14ac:dyDescent="0.2">
      <c r="A47" s="10" t="s">
        <v>902</v>
      </c>
      <c r="B47" s="7" t="s">
        <v>8</v>
      </c>
    </row>
    <row r="48" spans="1:2" x14ac:dyDescent="0.2">
      <c r="A48" s="10" t="s">
        <v>904</v>
      </c>
      <c r="B48" s="7" t="s">
        <v>9</v>
      </c>
    </row>
    <row r="49" spans="1:2" x14ac:dyDescent="0.2">
      <c r="A49" s="10" t="s">
        <v>901</v>
      </c>
      <c r="B49" s="7" t="s">
        <v>10</v>
      </c>
    </row>
    <row r="50" spans="1:2" x14ac:dyDescent="0.2">
      <c r="A50" s="10" t="s">
        <v>903</v>
      </c>
      <c r="B50" s="7" t="s">
        <v>11</v>
      </c>
    </row>
    <row r="51" spans="1:2" x14ac:dyDescent="0.2">
      <c r="A51" s="10" t="s">
        <v>905</v>
      </c>
      <c r="B51" s="7" t="s">
        <v>995</v>
      </c>
    </row>
    <row r="52" spans="1:2" x14ac:dyDescent="0.2">
      <c r="A52" s="10" t="s">
        <v>907</v>
      </c>
      <c r="B52" s="7" t="s">
        <v>995</v>
      </c>
    </row>
  </sheetData>
  <mergeCells count="5">
    <mergeCell ref="A40:B40"/>
    <mergeCell ref="A16:C16"/>
    <mergeCell ref="A17:C17"/>
    <mergeCell ref="B5:C5"/>
    <mergeCell ref="A3:C3"/>
  </mergeCells>
  <pageMargins left="0.70866141732283472" right="0.70866141732283472" top="0.74803149606299213" bottom="0.74803149606299213" header="0.31496062992125984" footer="0.31496062992125984"/>
  <pageSetup paperSize="9" scale="7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9"/>
  <sheetViews>
    <sheetView zoomScaleNormal="100" workbookViewId="0"/>
  </sheetViews>
  <sheetFormatPr defaultColWidth="9.140625" defaultRowHeight="14.25" x14ac:dyDescent="0.25"/>
  <cols>
    <col min="1" max="1" width="38.42578125" style="5" bestFit="1" customWidth="1"/>
    <col min="2" max="2" width="35.140625" style="5" bestFit="1" customWidth="1"/>
    <col min="3" max="3" width="109.42578125" style="5" customWidth="1"/>
    <col min="4" max="4" width="49.42578125" style="5" customWidth="1"/>
    <col min="5" max="16384" width="9.140625" style="5"/>
  </cols>
  <sheetData>
    <row r="1" spans="1:5" s="43" customFormat="1" ht="30" x14ac:dyDescent="0.2">
      <c r="A1" s="46" t="s">
        <v>1108</v>
      </c>
    </row>
    <row r="3" spans="1:5" ht="108.75" customHeight="1" x14ac:dyDescent="0.25">
      <c r="A3" s="59" t="s">
        <v>1117</v>
      </c>
      <c r="B3" s="59"/>
      <c r="C3" s="59"/>
    </row>
    <row r="5" spans="1:5" ht="18" x14ac:dyDescent="0.25">
      <c r="A5" s="4" t="s">
        <v>225</v>
      </c>
      <c r="B5" s="4" t="s">
        <v>224</v>
      </c>
      <c r="C5" s="4" t="s">
        <v>222</v>
      </c>
      <c r="D5" s="4" t="s">
        <v>223</v>
      </c>
      <c r="E5" s="14"/>
    </row>
    <row r="6" spans="1:5" ht="114" x14ac:dyDescent="0.25">
      <c r="A6" s="8" t="s">
        <v>211</v>
      </c>
      <c r="B6" s="8" t="s">
        <v>212</v>
      </c>
      <c r="C6" s="8" t="s">
        <v>1040</v>
      </c>
      <c r="D6" s="20" t="s">
        <v>855</v>
      </c>
    </row>
    <row r="7" spans="1:5" ht="114" x14ac:dyDescent="0.25">
      <c r="A7" s="8" t="s">
        <v>211</v>
      </c>
      <c r="B7" s="8" t="s">
        <v>210</v>
      </c>
      <c r="C7" s="8" t="s">
        <v>1041</v>
      </c>
      <c r="D7" s="20" t="s">
        <v>856</v>
      </c>
    </row>
    <row r="8" spans="1:5" ht="99.75" x14ac:dyDescent="0.25">
      <c r="A8" s="8" t="s">
        <v>211</v>
      </c>
      <c r="B8" s="8" t="s">
        <v>1042</v>
      </c>
      <c r="C8" s="8" t="s">
        <v>1043</v>
      </c>
      <c r="D8" s="20" t="s">
        <v>857</v>
      </c>
    </row>
    <row r="9" spans="1:5" ht="142.5" x14ac:dyDescent="0.25">
      <c r="A9" s="8" t="s">
        <v>213</v>
      </c>
      <c r="B9" s="8" t="s">
        <v>214</v>
      </c>
      <c r="C9" s="8" t="s">
        <v>1046</v>
      </c>
      <c r="D9" s="20" t="s">
        <v>858</v>
      </c>
    </row>
    <row r="10" spans="1:5" ht="114" x14ac:dyDescent="0.25">
      <c r="A10" s="8" t="s">
        <v>213</v>
      </c>
      <c r="B10" s="8" t="s">
        <v>215</v>
      </c>
      <c r="C10" s="8" t="s">
        <v>1044</v>
      </c>
      <c r="D10" s="20" t="s">
        <v>859</v>
      </c>
    </row>
    <row r="11" spans="1:5" ht="71.25" x14ac:dyDescent="0.25">
      <c r="A11" s="8" t="s">
        <v>213</v>
      </c>
      <c r="B11" s="8" t="s">
        <v>216</v>
      </c>
      <c r="C11" s="8" t="s">
        <v>1045</v>
      </c>
      <c r="D11" s="20" t="s">
        <v>860</v>
      </c>
    </row>
    <row r="12" spans="1:5" ht="57" x14ac:dyDescent="0.25">
      <c r="A12" s="8" t="s">
        <v>217</v>
      </c>
      <c r="B12" s="8" t="s">
        <v>209</v>
      </c>
      <c r="C12" s="8" t="s">
        <v>1047</v>
      </c>
      <c r="D12" s="20" t="s">
        <v>861</v>
      </c>
    </row>
    <row r="13" spans="1:5" ht="42.75" x14ac:dyDescent="0.25">
      <c r="A13" s="8" t="s">
        <v>1070</v>
      </c>
      <c r="B13" s="8" t="s">
        <v>219</v>
      </c>
      <c r="C13" s="8" t="s">
        <v>1048</v>
      </c>
      <c r="D13" s="20" t="s">
        <v>862</v>
      </c>
    </row>
    <row r="14" spans="1:5" ht="85.5" x14ac:dyDescent="0.25">
      <c r="A14" s="8" t="s">
        <v>218</v>
      </c>
      <c r="B14" s="8" t="s">
        <v>220</v>
      </c>
      <c r="C14" s="8" t="s">
        <v>1049</v>
      </c>
      <c r="D14" s="20" t="s">
        <v>863</v>
      </c>
    </row>
    <row r="15" spans="1:5" ht="71.25" x14ac:dyDescent="0.25">
      <c r="A15" s="8" t="s">
        <v>218</v>
      </c>
      <c r="B15" s="8" t="s">
        <v>245</v>
      </c>
      <c r="C15" s="8" t="s">
        <v>1050</v>
      </c>
      <c r="D15" s="20" t="s">
        <v>864</v>
      </c>
    </row>
    <row r="16" spans="1:5" ht="185.25" x14ac:dyDescent="0.25">
      <c r="A16" s="8" t="s">
        <v>218</v>
      </c>
      <c r="B16" s="8" t="s">
        <v>246</v>
      </c>
      <c r="C16" s="8" t="s">
        <v>1051</v>
      </c>
      <c r="D16" s="20" t="s">
        <v>865</v>
      </c>
    </row>
    <row r="17" spans="1:4" ht="42.75" x14ac:dyDescent="0.25">
      <c r="A17" s="8" t="s">
        <v>395</v>
      </c>
      <c r="B17" s="8" t="s">
        <v>1071</v>
      </c>
      <c r="C17" s="8" t="s">
        <v>1052</v>
      </c>
      <c r="D17" s="20" t="s">
        <v>866</v>
      </c>
    </row>
    <row r="18" spans="1:4" ht="42.75" x14ac:dyDescent="0.25">
      <c r="A18" s="8" t="s">
        <v>395</v>
      </c>
      <c r="B18" s="8" t="s">
        <v>396</v>
      </c>
      <c r="C18" s="8" t="s">
        <v>1053</v>
      </c>
      <c r="D18" s="20" t="s">
        <v>867</v>
      </c>
    </row>
    <row r="19" spans="1:4" ht="114" x14ac:dyDescent="0.25">
      <c r="A19" s="8" t="s">
        <v>217</v>
      </c>
      <c r="B19" s="8" t="s">
        <v>401</v>
      </c>
      <c r="C19" s="8" t="s">
        <v>1054</v>
      </c>
      <c r="D19" s="20" t="s">
        <v>872</v>
      </c>
    </row>
  </sheetData>
  <autoFilter ref="A5:D19"/>
  <mergeCells count="1">
    <mergeCell ref="A3:C3"/>
  </mergeCells>
  <hyperlinks>
    <hyperlink ref="D7" r:id="rId1"/>
    <hyperlink ref="D9" r:id="rId2"/>
    <hyperlink ref="D10" r:id="rId3"/>
    <hyperlink ref="D13" r:id="rId4"/>
    <hyperlink ref="D15" r:id="rId5"/>
    <hyperlink ref="D16" r:id="rId6"/>
    <hyperlink ref="D17" r:id="rId7"/>
    <hyperlink ref="D18" r:id="rId8"/>
    <hyperlink ref="D19" r:id="rId9"/>
  </hyperlinks>
  <pageMargins left="0.7" right="0.7" top="0.75" bottom="0.75" header="0.3" footer="0.3"/>
  <pageSetup paperSize="9" orientation="portrait" horizontalDpi="0" verticalDpi="0"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5"/>
  <sheetViews>
    <sheetView zoomScaleNormal="100" workbookViewId="0"/>
  </sheetViews>
  <sheetFormatPr defaultColWidth="9.140625" defaultRowHeight="14.25" x14ac:dyDescent="0.25"/>
  <cols>
    <col min="1" max="1" width="28.42578125" style="38" bestFit="1" customWidth="1"/>
    <col min="2" max="2" width="118.28515625" style="38" customWidth="1"/>
    <col min="3" max="3" width="44.42578125" style="38" customWidth="1"/>
    <col min="4" max="6" width="9.140625" style="38"/>
    <col min="7" max="16384" width="9.140625" style="2"/>
  </cols>
  <sheetData>
    <row r="1" spans="1:5" s="43" customFormat="1" ht="30" x14ac:dyDescent="0.2">
      <c r="A1" s="46" t="s">
        <v>1103</v>
      </c>
    </row>
    <row r="2" spans="1:5" s="5" customFormat="1" x14ac:dyDescent="0.25"/>
    <row r="3" spans="1:5" s="5" customFormat="1" ht="33" customHeight="1" x14ac:dyDescent="0.25">
      <c r="A3" s="59" t="s">
        <v>1118</v>
      </c>
      <c r="B3" s="59"/>
    </row>
    <row r="4" spans="1:5" s="5" customFormat="1" x14ac:dyDescent="0.25"/>
    <row r="5" spans="1:5" ht="18" x14ac:dyDescent="0.25">
      <c r="A5" s="4" t="s">
        <v>221</v>
      </c>
      <c r="B5" s="4" t="s">
        <v>222</v>
      </c>
      <c r="C5" s="4" t="s">
        <v>223</v>
      </c>
    </row>
    <row r="6" spans="1:5" ht="57" x14ac:dyDescent="0.25">
      <c r="A6" s="20" t="s">
        <v>205</v>
      </c>
      <c r="B6" s="20" t="s">
        <v>1033</v>
      </c>
      <c r="C6" s="20" t="s">
        <v>868</v>
      </c>
    </row>
    <row r="7" spans="1:5" ht="99.75" x14ac:dyDescent="0.25">
      <c r="A7" s="20" t="s">
        <v>206</v>
      </c>
      <c r="B7" s="20" t="s">
        <v>1036</v>
      </c>
      <c r="C7" s="20" t="s">
        <v>875</v>
      </c>
    </row>
    <row r="8" spans="1:5" ht="99.75" x14ac:dyDescent="0.25">
      <c r="A8" s="20" t="s">
        <v>1034</v>
      </c>
      <c r="B8" s="20" t="s">
        <v>1035</v>
      </c>
      <c r="C8" s="20" t="s">
        <v>854</v>
      </c>
      <c r="E8" s="39"/>
    </row>
    <row r="9" spans="1:5" ht="45.75" customHeight="1" x14ac:dyDescent="0.25">
      <c r="A9" s="20" t="s">
        <v>853</v>
      </c>
      <c r="B9" s="20" t="s">
        <v>1059</v>
      </c>
      <c r="C9" s="20" t="s">
        <v>874</v>
      </c>
      <c r="E9" s="39"/>
    </row>
    <row r="10" spans="1:5" ht="45.75" customHeight="1" x14ac:dyDescent="0.25">
      <c r="A10" s="20" t="s">
        <v>402</v>
      </c>
      <c r="B10" s="20" t="s">
        <v>1039</v>
      </c>
      <c r="C10" s="20" t="s">
        <v>873</v>
      </c>
      <c r="E10" s="39"/>
    </row>
    <row r="11" spans="1:5" ht="85.5" x14ac:dyDescent="0.25">
      <c r="A11" s="20" t="s">
        <v>1072</v>
      </c>
      <c r="B11" s="20" t="s">
        <v>1038</v>
      </c>
      <c r="C11" s="20" t="s">
        <v>871</v>
      </c>
    </row>
    <row r="12" spans="1:5" ht="160.5" customHeight="1" x14ac:dyDescent="0.25">
      <c r="A12" s="20" t="s">
        <v>207</v>
      </c>
      <c r="B12" s="20" t="s">
        <v>1060</v>
      </c>
      <c r="C12" s="20" t="s">
        <v>870</v>
      </c>
    </row>
    <row r="13" spans="1:5" ht="114" x14ac:dyDescent="0.25">
      <c r="A13" s="20" t="s">
        <v>208</v>
      </c>
      <c r="B13" s="20" t="s">
        <v>1037</v>
      </c>
      <c r="C13" s="20" t="s">
        <v>869</v>
      </c>
    </row>
    <row r="14" spans="1:5" x14ac:dyDescent="0.25">
      <c r="A14" s="2"/>
      <c r="B14" s="2"/>
      <c r="C14" s="2"/>
    </row>
    <row r="15" spans="1:5" x14ac:dyDescent="0.25">
      <c r="A15" s="2"/>
      <c r="B15" s="2"/>
      <c r="C15" s="2"/>
    </row>
  </sheetData>
  <autoFilter ref="A5:C13"/>
  <mergeCells count="1">
    <mergeCell ref="A3:B3"/>
  </mergeCells>
  <hyperlinks>
    <hyperlink ref="C13" r:id="rId1"/>
    <hyperlink ref="C7"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F240DA9392E74BA9877617C1945659" ma:contentTypeVersion="11" ma:contentTypeDescription="Create a new document." ma:contentTypeScope="" ma:versionID="c1ecf999ee70ade5b584e1529d5cde8b">
  <xsd:schema xmlns:xsd="http://www.w3.org/2001/XMLSchema" xmlns:xs="http://www.w3.org/2001/XMLSchema" xmlns:p="http://schemas.microsoft.com/office/2006/metadata/properties" xmlns:ns2="a120f855-eb8d-42c3-b422-49196f44f23f" targetNamespace="http://schemas.microsoft.com/office/2006/metadata/properties" ma:root="true" ma:fieldsID="77788e13e3c4226e84175df4f4257b3b" ns2:_="">
    <xsd:import namespace="a120f855-eb8d-42c3-b422-49196f44f23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0f855-eb8d-42c3-b422-49196f44f23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PermissionLevels xmlns="a120f855-eb8d-42c3-b422-49196f44f23f" xsi:nil="true"/>
    <MigrationWizIdDocumentLibraryPermissions xmlns="a120f855-eb8d-42c3-b422-49196f44f23f" xsi:nil="true"/>
    <MigrationWizId xmlns="a120f855-eb8d-42c3-b422-49196f44f23f">5b55bf79-77b4-40d0-a390-ff23b427e748</MigrationWizId>
    <MigrationWizIdSecurityGroups xmlns="a120f855-eb8d-42c3-b422-49196f44f23f" xsi:nil="true"/>
    <MigrationWizIdPermissions xmlns="a120f855-eb8d-42c3-b422-49196f44f23f" xsi:nil="true"/>
  </documentManagement>
</p:properties>
</file>

<file path=customXml/itemProps1.xml><?xml version="1.0" encoding="utf-8"?>
<ds:datastoreItem xmlns:ds="http://schemas.openxmlformats.org/officeDocument/2006/customXml" ds:itemID="{1793B3E8-ADAE-493C-BBBB-9E69B990A075}">
  <ds:schemaRefs>
    <ds:schemaRef ds:uri="http://schemas.microsoft.com/sharepoint/v3/contenttype/forms"/>
  </ds:schemaRefs>
</ds:datastoreItem>
</file>

<file path=customXml/itemProps2.xml><?xml version="1.0" encoding="utf-8"?>
<ds:datastoreItem xmlns:ds="http://schemas.openxmlformats.org/officeDocument/2006/customXml" ds:itemID="{F853EAAE-80CA-43C0-8995-99393FC71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20f855-eb8d-42c3-b422-49196f44f2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7C92E7-22DE-4930-B01C-CB30AE21B436}">
  <ds:schemaRefs>
    <ds:schemaRef ds:uri="http://purl.org/dc/dcmitype/"/>
    <ds:schemaRef ds:uri="http://purl.org/dc/terms/"/>
    <ds:schemaRef ds:uri="http://schemas.microsoft.com/office/2006/documentManagement/types"/>
    <ds:schemaRef ds:uri="a120f855-eb8d-42c3-b422-49196f44f23f"/>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Homepage</vt:lpstr>
      <vt:lpstr>User Guide</vt:lpstr>
      <vt:lpstr>Outcome frameworks</vt:lpstr>
      <vt:lpstr>Standalone measures</vt:lpstr>
      <vt:lpstr>Glossary</vt:lpstr>
      <vt:lpstr>Taxonomy</vt:lpstr>
      <vt:lpstr>Tools</vt:lpstr>
      <vt:lpstr>Approaches</vt:lpstr>
      <vt:lpstr>Taxonomy!Print_Area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2019-07-23T09:06:58Z</dcterms:created>
  <dcterms:modified xsi:type="dcterms:W3CDTF">2019-07-25T15:35:00Z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0x01010071F240DA9392E74BA9877617C1945659</vt:lpwstr>
  </property>
</Properties>
</file>